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gif" ContentType="image/gi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0225"/>
  <workbookPr autoCompressPictures="0"/>
  <bookViews>
    <workbookView xWindow="0" yWindow="0" windowWidth="16340" windowHeight="19160" activeTab="2"/>
  </bookViews>
  <sheets>
    <sheet name="Voorblad" sheetId="1" r:id="rId1"/>
    <sheet name="Parameters" sheetId="2" r:id="rId2"/>
    <sheet name="Productsheet" sheetId="6" r:id="rId3"/>
    <sheet name="1" sheetId="7" r:id="rId4"/>
    <sheet name="2" sheetId="16" r:id="rId5"/>
    <sheet name="3" sheetId="17" r:id="rId6"/>
    <sheet name="4" sheetId="18" r:id="rId7"/>
  </sheets>
  <definedNames>
    <definedName name="_NCW1" localSheetId="4">'2'!#REF!</definedName>
    <definedName name="_NCW1" localSheetId="5">'3'!#REF!</definedName>
    <definedName name="_NCW1" localSheetId="6">'4'!#REF!</definedName>
    <definedName name="_NCW1">'1'!#REF!</definedName>
    <definedName name="_ncw10" localSheetId="4">#REF!</definedName>
    <definedName name="_ncw10" localSheetId="5">#REF!</definedName>
    <definedName name="_ncw10" localSheetId="6">#REF!</definedName>
    <definedName name="_ncw10">#REF!</definedName>
    <definedName name="_NCW2">#REF!</definedName>
    <definedName name="_NCW3">#REF!</definedName>
    <definedName name="_NCW4">#REF!</definedName>
    <definedName name="_NCW5">#REF!</definedName>
    <definedName name="_ncw6" localSheetId="4">#REF!</definedName>
    <definedName name="_ncw6" localSheetId="5">#REF!</definedName>
    <definedName name="_ncw6" localSheetId="6">#REF!</definedName>
    <definedName name="_ncw6">#REF!</definedName>
    <definedName name="_ncw7" localSheetId="4">#REF!</definedName>
    <definedName name="_ncw7" localSheetId="5">#REF!</definedName>
    <definedName name="_ncw7" localSheetId="6">#REF!</definedName>
    <definedName name="_ncw7">#REF!</definedName>
    <definedName name="_ncw8" localSheetId="4">#REF!</definedName>
    <definedName name="_ncw8" localSheetId="5">#REF!</definedName>
    <definedName name="_ncw8" localSheetId="6">#REF!</definedName>
    <definedName name="_ncw8">#REF!</definedName>
    <definedName name="_ncw9" localSheetId="4">#REF!</definedName>
    <definedName name="_ncw9" localSheetId="5">#REF!</definedName>
    <definedName name="_ncw9" localSheetId="6">#REF!</definedName>
    <definedName name="_ncw9">#REF!</definedName>
    <definedName name="_nen2634">Parameters!#REF!</definedName>
    <definedName name="_opm01">Parameters!$G$37</definedName>
    <definedName name="_opm02">Parameters!$G$39</definedName>
    <definedName name="_opm03">Parameters!$G$41</definedName>
    <definedName name="_opm04">Parameters!$G$43</definedName>
    <definedName name="_opm05">Parameters!$G$45</definedName>
    <definedName name="_opm06" localSheetId="4">#REF!</definedName>
    <definedName name="_opm06" localSheetId="5">#REF!</definedName>
    <definedName name="_opm06" localSheetId="6">#REF!</definedName>
    <definedName name="_opm06">#REF!</definedName>
    <definedName name="_opm07" localSheetId="4">#REF!</definedName>
    <definedName name="_opm07" localSheetId="5">#REF!</definedName>
    <definedName name="_opm07" localSheetId="6">#REF!</definedName>
    <definedName name="_opm07">#REF!</definedName>
    <definedName name="_opm08">Parameters!$G$46</definedName>
    <definedName name="_opm09" localSheetId="4">#REF!</definedName>
    <definedName name="_opm09" localSheetId="5">#REF!</definedName>
    <definedName name="_opm09" localSheetId="6">#REF!</definedName>
    <definedName name="_opm09">#REF!</definedName>
    <definedName name="_opm10" localSheetId="4">#REF!</definedName>
    <definedName name="_opm10" localSheetId="5">#REF!</definedName>
    <definedName name="_opm10" localSheetId="6">#REF!</definedName>
    <definedName name="_opm10">#REF!</definedName>
    <definedName name="_sub1" localSheetId="4">#REF!</definedName>
    <definedName name="_sub1" localSheetId="5">#REF!</definedName>
    <definedName name="_sub1" localSheetId="6">#REF!</definedName>
    <definedName name="_sub1" localSheetId="0">Voorblad!$C$4</definedName>
    <definedName name="_sub1">#REF!</definedName>
    <definedName name="_sub2" localSheetId="4">#REF!</definedName>
    <definedName name="_sub2" localSheetId="5">#REF!</definedName>
    <definedName name="_sub2" localSheetId="6">#REF!</definedName>
    <definedName name="_sub2" localSheetId="0">#REF!</definedName>
    <definedName name="_sub2">#REF!</definedName>
    <definedName name="abk">Parameters!$G$9</definedName>
    <definedName name="adres" localSheetId="4">#REF!</definedName>
    <definedName name="adres" localSheetId="5">#REF!</definedName>
    <definedName name="adres" localSheetId="6">#REF!</definedName>
    <definedName name="adres" localSheetId="0">Voorblad!$G$4</definedName>
    <definedName name="adres">#REF!</definedName>
    <definedName name="ak">Parameters!$G$10</definedName>
    <definedName name="Annuiteitsfactor1" localSheetId="4">'2'!#REF!</definedName>
    <definedName name="Annuiteitsfactor1" localSheetId="5">'3'!#REF!</definedName>
    <definedName name="Annuiteitsfactor1" localSheetId="6">'4'!#REF!</definedName>
    <definedName name="Annuiteitsfactor1">'1'!#REF!</definedName>
    <definedName name="Annuiteitsfactor2">#REF!</definedName>
    <definedName name="Annuiteitsfactor3">#REF!</definedName>
    <definedName name="Annuiteitsfactor4">#REF!</definedName>
    <definedName name="Annuiteitsfactor5">#REF!</definedName>
    <definedName name="bdb_cijfer" localSheetId="4">#REF!</definedName>
    <definedName name="bdb_cijfer" localSheetId="5">#REF!</definedName>
    <definedName name="bdb_cijfer" localSheetId="6">#REF!</definedName>
    <definedName name="bdb_cijfer" localSheetId="0">#REF!</definedName>
    <definedName name="bdb_cijfer">#REF!</definedName>
    <definedName name="bedrag1a1" localSheetId="3">#REF!</definedName>
    <definedName name="bedrag1a1" localSheetId="4">#REF!</definedName>
    <definedName name="bedrag1a1" localSheetId="5">#REF!</definedName>
    <definedName name="bedrag1a1" localSheetId="6">#REF!</definedName>
    <definedName name="bedrag1a1" localSheetId="0">#REF!</definedName>
    <definedName name="bedrag1a1">#REF!</definedName>
    <definedName name="bvo" localSheetId="3">#REF!</definedName>
    <definedName name="bvo" localSheetId="4">#REF!</definedName>
    <definedName name="bvo" localSheetId="5">#REF!</definedName>
    <definedName name="bvo" localSheetId="6">#REF!</definedName>
    <definedName name="bvo" localSheetId="0">#REF!</definedName>
    <definedName name="bvo">#REF!</definedName>
    <definedName name="categorie_indexcijfer" localSheetId="4">#REF!</definedName>
    <definedName name="categorie_indexcijfer" localSheetId="5">#REF!</definedName>
    <definedName name="categorie_indexcijfer" localSheetId="6">#REF!</definedName>
    <definedName name="categorie_indexcijfer" localSheetId="0">#REF!</definedName>
    <definedName name="categorie_indexcijfer">#REF!</definedName>
    <definedName name="coordinst">Parameters!$G$14</definedName>
    <definedName name="coordonderhb">Parameters!$G$19</definedName>
    <definedName name="coordonderhi">Parameters!$G$24</definedName>
    <definedName name="coordoverigek">Parameters!#REF!</definedName>
    <definedName name="cyclus" localSheetId="3">'1'!$K$10:$K$60</definedName>
    <definedName name="cyclus" localSheetId="4">'2'!$K$10:$K$59</definedName>
    <definedName name="cyclus" localSheetId="5">'3'!$K$10:$K$106</definedName>
    <definedName name="cyclus" localSheetId="6">'4'!$K$10:$K$106</definedName>
    <definedName name="cyclus">#REF!</definedName>
    <definedName name="discontovoet" localSheetId="4">Parameters!#REF!</definedName>
    <definedName name="discontovoet" localSheetId="5">Parameters!#REF!</definedName>
    <definedName name="discontovoet" localSheetId="6">Parameters!#REF!</definedName>
    <definedName name="discontovoet">Parameters!#REF!</definedName>
    <definedName name="ehd">Parameters!#REF!</definedName>
    <definedName name="ehd1a" localSheetId="4">#REF!</definedName>
    <definedName name="ehd1a" localSheetId="5">#REF!</definedName>
    <definedName name="ehd1a" localSheetId="6">#REF!</definedName>
    <definedName name="ehd1a">#REF!</definedName>
    <definedName name="ehd1b" localSheetId="4">#REF!</definedName>
    <definedName name="ehd1b" localSheetId="5">#REF!</definedName>
    <definedName name="ehd1b" localSheetId="6">#REF!</definedName>
    <definedName name="ehd1b">#REF!</definedName>
    <definedName name="ehd1c" localSheetId="4">#REF!</definedName>
    <definedName name="ehd1c" localSheetId="5">#REF!</definedName>
    <definedName name="ehd1c" localSheetId="6">#REF!</definedName>
    <definedName name="ehd1c">#REF!</definedName>
    <definedName name="ehd7a" localSheetId="4">#REF!</definedName>
    <definedName name="ehd7a" localSheetId="5">#REF!</definedName>
    <definedName name="ehd7a" localSheetId="6">#REF!</definedName>
    <definedName name="ehd7a">#REF!</definedName>
    <definedName name="ehd7b" localSheetId="4">#REF!</definedName>
    <definedName name="ehd7b" localSheetId="5">#REF!</definedName>
    <definedName name="ehd7b" localSheetId="6">#REF!</definedName>
    <definedName name="ehd7b">#REF!</definedName>
    <definedName name="ehd8a" localSheetId="4">#REF!</definedName>
    <definedName name="ehd8a" localSheetId="5">#REF!</definedName>
    <definedName name="ehd8a" localSheetId="6">#REF!</definedName>
    <definedName name="ehd8a">#REF!</definedName>
    <definedName name="ehd8b" localSheetId="4">#REF!</definedName>
    <definedName name="ehd8b" localSheetId="5">#REF!</definedName>
    <definedName name="ehd8b" localSheetId="6">#REF!</definedName>
    <definedName name="ehd8b">#REF!</definedName>
    <definedName name="ehd8c" localSheetId="4">#REF!</definedName>
    <definedName name="ehd8c" localSheetId="5">#REF!</definedName>
    <definedName name="ehd8c" localSheetId="6">#REF!</definedName>
    <definedName name="ehd8c">#REF!</definedName>
    <definedName name="ehd8d" localSheetId="4">#REF!</definedName>
    <definedName name="ehd8d" localSheetId="5">#REF!</definedName>
    <definedName name="ehd8d" localSheetId="6">#REF!</definedName>
    <definedName name="ehd8d">#REF!</definedName>
    <definedName name="ehd8e" localSheetId="4">#REF!</definedName>
    <definedName name="ehd8e" localSheetId="5">#REF!</definedName>
    <definedName name="ehd8e" localSheetId="6">#REF!</definedName>
    <definedName name="ehd8e">#REF!</definedName>
    <definedName name="ehd8f" localSheetId="4">#REF!</definedName>
    <definedName name="ehd8f" localSheetId="5">#REF!</definedName>
    <definedName name="ehd8f" localSheetId="6">#REF!</definedName>
    <definedName name="ehd8f">#REF!</definedName>
    <definedName name="ehd8g" localSheetId="4">#REF!</definedName>
    <definedName name="ehd8g" localSheetId="5">#REF!</definedName>
    <definedName name="ehd8g" localSheetId="6">#REF!</definedName>
    <definedName name="ehd8g">#REF!</definedName>
    <definedName name="ehd8h" localSheetId="4">#REF!</definedName>
    <definedName name="ehd8h" localSheetId="5">#REF!</definedName>
    <definedName name="ehd8h" localSheetId="6">#REF!</definedName>
    <definedName name="ehd8h">#REF!</definedName>
    <definedName name="ehd8i" localSheetId="4">#REF!</definedName>
    <definedName name="ehd8i" localSheetId="5">#REF!</definedName>
    <definedName name="ehd8i" localSheetId="6">#REF!</definedName>
    <definedName name="ehd8i">#REF!</definedName>
    <definedName name="ehd8j" localSheetId="4">#REF!</definedName>
    <definedName name="ehd8j" localSheetId="5">#REF!</definedName>
    <definedName name="ehd8j" localSheetId="6">#REF!</definedName>
    <definedName name="ehd8j">#REF!</definedName>
    <definedName name="ehd8k" localSheetId="4">#REF!</definedName>
    <definedName name="ehd8k" localSheetId="5">#REF!</definedName>
    <definedName name="ehd8k" localSheetId="6">#REF!</definedName>
    <definedName name="ehd8k">#REF!</definedName>
    <definedName name="ehd8l" localSheetId="4">#REF!</definedName>
    <definedName name="ehd8l" localSheetId="5">#REF!</definedName>
    <definedName name="ehd8l" localSheetId="6">#REF!</definedName>
    <definedName name="ehd8l">#REF!</definedName>
    <definedName name="elektra">#REF!</definedName>
    <definedName name="elektraindex" localSheetId="4">Parameters!#REF!</definedName>
    <definedName name="elektraindex" localSheetId="5">Parameters!#REF!</definedName>
    <definedName name="elektraindex" localSheetId="6">Parameters!#REF!</definedName>
    <definedName name="elektraindex">Parameters!#REF!</definedName>
    <definedName name="elektraprijs" localSheetId="4">Parameters!#REF!</definedName>
    <definedName name="elektraprijs" localSheetId="5">Parameters!#REF!</definedName>
    <definedName name="elektraprijs" localSheetId="6">Parameters!#REF!</definedName>
    <definedName name="elektraprijs">Parameters!#REF!</definedName>
    <definedName name="elementcode">Parameters!#REF!</definedName>
    <definedName name="elementnaam">Parameters!$D$33</definedName>
    <definedName name="energieindex" localSheetId="4">Parameters!#REF!</definedName>
    <definedName name="energieindex" localSheetId="5">Parameters!#REF!</definedName>
    <definedName name="energieindex" localSheetId="6">Parameters!#REF!</definedName>
    <definedName name="energieindex">Parameters!#REF!</definedName>
    <definedName name="energieprijs" localSheetId="4">Parameters!#REF!</definedName>
    <definedName name="energieprijs" localSheetId="5">Parameters!#REF!</definedName>
    <definedName name="energieprijs" localSheetId="6">Parameters!#REF!</definedName>
    <definedName name="energieprijs">Parameters!#REF!</definedName>
    <definedName name="fase" localSheetId="4">#REF!</definedName>
    <definedName name="fase" localSheetId="5">#REF!</definedName>
    <definedName name="fase" localSheetId="6">#REF!</definedName>
    <definedName name="fase">#REF!</definedName>
    <definedName name="gas">#REF!</definedName>
    <definedName name="gasindex" localSheetId="4">Parameters!#REF!</definedName>
    <definedName name="gasindex" localSheetId="5">Parameters!#REF!</definedName>
    <definedName name="gasindex" localSheetId="6">Parameters!#REF!</definedName>
    <definedName name="gasindex">Parameters!#REF!</definedName>
    <definedName name="gasprijs" localSheetId="4">Parameters!#REF!</definedName>
    <definedName name="gasprijs" localSheetId="5">Parameters!#REF!</definedName>
    <definedName name="gasprijs" localSheetId="6">Parameters!#REF!</definedName>
    <definedName name="gasprijs">Parameters!#REF!</definedName>
    <definedName name="hoev1a" localSheetId="4">#REF!</definedName>
    <definedName name="hoev1a" localSheetId="5">#REF!</definedName>
    <definedName name="hoev1a" localSheetId="6">#REF!</definedName>
    <definedName name="hoev1a">#REF!</definedName>
    <definedName name="hoev1b" localSheetId="4">#REF!</definedName>
    <definedName name="hoev1b" localSheetId="5">#REF!</definedName>
    <definedName name="hoev1b" localSheetId="6">#REF!</definedName>
    <definedName name="hoev1b">#REF!</definedName>
    <definedName name="hoev1c" localSheetId="4">#REF!</definedName>
    <definedName name="hoev1c" localSheetId="5">#REF!</definedName>
    <definedName name="hoev1c" localSheetId="6">#REF!</definedName>
    <definedName name="hoev1c">#REF!</definedName>
    <definedName name="hoev7a" localSheetId="4">#REF!</definedName>
    <definedName name="hoev7a" localSheetId="5">#REF!</definedName>
    <definedName name="hoev7a" localSheetId="6">#REF!</definedName>
    <definedName name="hoev7a">#REF!</definedName>
    <definedName name="hoev7b" localSheetId="4">#REF!</definedName>
    <definedName name="hoev7b" localSheetId="5">#REF!</definedName>
    <definedName name="hoev7b" localSheetId="6">#REF!</definedName>
    <definedName name="hoev7b">#REF!</definedName>
    <definedName name="hoev8a" localSheetId="4">#REF!</definedName>
    <definedName name="hoev8a" localSheetId="5">#REF!</definedName>
    <definedName name="hoev8a" localSheetId="6">#REF!</definedName>
    <definedName name="hoev8a">#REF!</definedName>
    <definedName name="hoev8b" localSheetId="4">#REF!</definedName>
    <definedName name="hoev8b" localSheetId="5">#REF!</definedName>
    <definedName name="hoev8b" localSheetId="6">#REF!</definedName>
    <definedName name="hoev8b">#REF!</definedName>
    <definedName name="hoev8c" localSheetId="4">#REF!</definedName>
    <definedName name="hoev8c" localSheetId="5">#REF!</definedName>
    <definedName name="hoev8c" localSheetId="6">#REF!</definedName>
    <definedName name="hoev8c">#REF!</definedName>
    <definedName name="hoev8d" localSheetId="4">#REF!</definedName>
    <definedName name="hoev8d" localSheetId="5">#REF!</definedName>
    <definedName name="hoev8d" localSheetId="6">#REF!</definedName>
    <definedName name="hoev8d">#REF!</definedName>
    <definedName name="hoev8e" localSheetId="4">#REF!</definedName>
    <definedName name="hoev8e" localSheetId="5">#REF!</definedName>
    <definedName name="hoev8e" localSheetId="6">#REF!</definedName>
    <definedName name="hoev8e">#REF!</definedName>
    <definedName name="hoev8f" localSheetId="4">#REF!</definedName>
    <definedName name="hoev8f" localSheetId="5">#REF!</definedName>
    <definedName name="hoev8f" localSheetId="6">#REF!</definedName>
    <definedName name="hoev8f">#REF!</definedName>
    <definedName name="hoev8g" localSheetId="4">#REF!</definedName>
    <definedName name="hoev8g" localSheetId="5">#REF!</definedName>
    <definedName name="hoev8g" localSheetId="6">#REF!</definedName>
    <definedName name="hoev8g">#REF!</definedName>
    <definedName name="hoev8h" localSheetId="4">#REF!</definedName>
    <definedName name="hoev8h" localSheetId="5">#REF!</definedName>
    <definedName name="hoev8h" localSheetId="6">#REF!</definedName>
    <definedName name="hoev8h">#REF!</definedName>
    <definedName name="hoev8i" localSheetId="4">#REF!</definedName>
    <definedName name="hoev8i" localSheetId="5">#REF!</definedName>
    <definedName name="hoev8i" localSheetId="6">#REF!</definedName>
    <definedName name="hoev8i">#REF!</definedName>
    <definedName name="hoev8j" localSheetId="4">#REF!</definedName>
    <definedName name="hoev8j" localSheetId="5">#REF!</definedName>
    <definedName name="hoev8j" localSheetId="6">#REF!</definedName>
    <definedName name="hoev8j">#REF!</definedName>
    <definedName name="hoev8k" localSheetId="4">#REF!</definedName>
    <definedName name="hoev8k" localSheetId="5">#REF!</definedName>
    <definedName name="hoev8k" localSheetId="6">#REF!</definedName>
    <definedName name="hoev8k">#REF!</definedName>
    <definedName name="hoev8l" localSheetId="4">#REF!</definedName>
    <definedName name="hoev8l" localSheetId="5">#REF!</definedName>
    <definedName name="hoev8l" localSheetId="6">#REF!</definedName>
    <definedName name="hoev8l">#REF!</definedName>
    <definedName name="indexering" localSheetId="4">Parameters!#REF!</definedName>
    <definedName name="indexering" localSheetId="5">Parameters!#REF!</definedName>
    <definedName name="indexering" localSheetId="6">Parameters!#REF!</definedName>
    <definedName name="indexering">Parameters!#REF!</definedName>
    <definedName name="invest1" localSheetId="3">#REF!</definedName>
    <definedName name="invest1" localSheetId="4">#REF!</definedName>
    <definedName name="invest1" localSheetId="5">#REF!</definedName>
    <definedName name="invest1" localSheetId="6">#REF!</definedName>
    <definedName name="invest1">#REF!</definedName>
    <definedName name="invest10" localSheetId="4">#REF!</definedName>
    <definedName name="invest10" localSheetId="5">#REF!</definedName>
    <definedName name="invest10" localSheetId="6">#REF!</definedName>
    <definedName name="invest10">#REF!</definedName>
    <definedName name="invest2" localSheetId="4">#REF!</definedName>
    <definedName name="invest2" localSheetId="5">#REF!</definedName>
    <definedName name="invest2" localSheetId="6">#REF!</definedName>
    <definedName name="invest2">#REF!</definedName>
    <definedName name="invest3" localSheetId="4">#REF!</definedName>
    <definedName name="invest3" localSheetId="5">#REF!</definedName>
    <definedName name="invest3" localSheetId="6">#REF!</definedName>
    <definedName name="invest3">#REF!</definedName>
    <definedName name="invest4" localSheetId="4">#REF!</definedName>
    <definedName name="invest4" localSheetId="5">#REF!</definedName>
    <definedName name="invest4" localSheetId="6">#REF!</definedName>
    <definedName name="invest4">#REF!</definedName>
    <definedName name="invest5" localSheetId="4">#REF!</definedName>
    <definedName name="invest5" localSheetId="5">#REF!</definedName>
    <definedName name="invest5" localSheetId="6">#REF!</definedName>
    <definedName name="invest5">#REF!</definedName>
    <definedName name="invest6" localSheetId="4">#REF!</definedName>
    <definedName name="invest6" localSheetId="5">#REF!</definedName>
    <definedName name="invest6" localSheetId="6">#REF!</definedName>
    <definedName name="invest6">#REF!</definedName>
    <definedName name="invest7" localSheetId="4">#REF!</definedName>
    <definedName name="invest7" localSheetId="5">#REF!</definedName>
    <definedName name="invest7" localSheetId="6">#REF!</definedName>
    <definedName name="invest7">#REF!</definedName>
    <definedName name="invest8" localSheetId="4">#REF!</definedName>
    <definedName name="invest8" localSheetId="5">#REF!</definedName>
    <definedName name="invest8" localSheetId="6">#REF!</definedName>
    <definedName name="invest8">#REF!</definedName>
    <definedName name="invest9" localSheetId="4">#REF!</definedName>
    <definedName name="invest9" localSheetId="5">#REF!</definedName>
    <definedName name="invest9" localSheetId="6">#REF!</definedName>
    <definedName name="invest9">#REF!</definedName>
    <definedName name="leverancier01">Productsheet!$D$9</definedName>
    <definedName name="leverancier02">Productsheet!$G$9</definedName>
    <definedName name="leverancier03">Productsheet!$J$9</definedName>
    <definedName name="leverancier04">Productsheet!$M$9</definedName>
    <definedName name="leverancier05">Productsheet!$P$9</definedName>
    <definedName name="Looptijd" localSheetId="3">'1'!$N$5</definedName>
    <definedName name="Looptijd" localSheetId="4">'2'!$N$5</definedName>
    <definedName name="Looptijd" localSheetId="5">'3'!$N$5</definedName>
    <definedName name="Looptijd" localSheetId="6">'4'!$N$5</definedName>
    <definedName name="looptijd">Parameters!$G$30</definedName>
    <definedName name="Milieu01">#REF!</definedName>
    <definedName name="Milieu02">#REF!</definedName>
    <definedName name="Milieu03">#REF!</definedName>
    <definedName name="Milieu04">#REF!</definedName>
    <definedName name="Milieu05">#REF!</definedName>
    <definedName name="Milieu06">#REF!</definedName>
    <definedName name="Milieu07" localSheetId="4">#REF!</definedName>
    <definedName name="Milieu07" localSheetId="5">#REF!</definedName>
    <definedName name="Milieu07" localSheetId="6">#REF!</definedName>
    <definedName name="Milieu07">#REF!</definedName>
    <definedName name="Milieu08" localSheetId="4">#REF!</definedName>
    <definedName name="Milieu08" localSheetId="5">#REF!</definedName>
    <definedName name="Milieu08" localSheetId="6">#REF!</definedName>
    <definedName name="Milieu08">#REF!</definedName>
    <definedName name="Milieu09" localSheetId="4">#REF!</definedName>
    <definedName name="Milieu09" localSheetId="5">#REF!</definedName>
    <definedName name="Milieu09" localSheetId="6">#REF!</definedName>
    <definedName name="Milieu09">#REF!</definedName>
    <definedName name="Milieu1" localSheetId="4">#REF!</definedName>
    <definedName name="Milieu1" localSheetId="5">#REF!</definedName>
    <definedName name="Milieu1" localSheetId="6">#REF!</definedName>
    <definedName name="Milieu1">#REF!</definedName>
    <definedName name="Milieu10" localSheetId="4">#REF!</definedName>
    <definedName name="Milieu10" localSheetId="5">#REF!</definedName>
    <definedName name="Milieu10" localSheetId="6">#REF!</definedName>
    <definedName name="Milieu10">#REF!</definedName>
    <definedName name="Milieu2" localSheetId="4">#REF!</definedName>
    <definedName name="Milieu2" localSheetId="5">#REF!</definedName>
    <definedName name="Milieu2" localSheetId="6">#REF!</definedName>
    <definedName name="Milieu2">#REF!</definedName>
    <definedName name="Milieu3" localSheetId="4">#REF!</definedName>
    <definedName name="Milieu3" localSheetId="5">#REF!</definedName>
    <definedName name="Milieu3" localSheetId="6">#REF!</definedName>
    <definedName name="Milieu3">#REF!</definedName>
    <definedName name="Milieu4" localSheetId="4">#REF!</definedName>
    <definedName name="Milieu4" localSheetId="5">#REF!</definedName>
    <definedName name="Milieu4" localSheetId="6">#REF!</definedName>
    <definedName name="Milieu4">#REF!</definedName>
    <definedName name="Milieu5" localSheetId="4">#REF!</definedName>
    <definedName name="Milieu5" localSheetId="5">#REF!</definedName>
    <definedName name="Milieu5" localSheetId="6">#REF!</definedName>
    <definedName name="Milieu5">#REF!</definedName>
    <definedName name="Milieu6" localSheetId="4">#REF!</definedName>
    <definedName name="Milieu6" localSheetId="5">#REF!</definedName>
    <definedName name="Milieu6" localSheetId="6">#REF!</definedName>
    <definedName name="Milieu6">#REF!</definedName>
    <definedName name="Milieu7" localSheetId="4">#REF!</definedName>
    <definedName name="Milieu7" localSheetId="5">#REF!</definedName>
    <definedName name="Milieu7" localSheetId="6">#REF!</definedName>
    <definedName name="Milieu7">#REF!</definedName>
    <definedName name="Milieu8" localSheetId="4">#REF!</definedName>
    <definedName name="Milieu8" localSheetId="5">#REF!</definedName>
    <definedName name="Milieu8" localSheetId="6">#REF!</definedName>
    <definedName name="Milieu8">#REF!</definedName>
    <definedName name="Milieu9" localSheetId="4">#REF!</definedName>
    <definedName name="Milieu9" localSheetId="5">#REF!</definedName>
    <definedName name="Milieu9" localSheetId="6">#REF!</definedName>
    <definedName name="Milieu9">#REF!</definedName>
    <definedName name="MilieuREF" localSheetId="4">#REF!</definedName>
    <definedName name="MilieuREF" localSheetId="5">#REF!</definedName>
    <definedName name="MilieuREF" localSheetId="6">#REF!</definedName>
    <definedName name="MilieuREF">#REF!</definedName>
    <definedName name="MilieuREFe" localSheetId="4">#REF!</definedName>
    <definedName name="MilieuREFe" localSheetId="5">#REF!</definedName>
    <definedName name="MilieuREFe" localSheetId="6">#REF!</definedName>
    <definedName name="MilieuREFe">#REF!</definedName>
    <definedName name="opmref" localSheetId="4">#REF!</definedName>
    <definedName name="opmref" localSheetId="5">#REF!</definedName>
    <definedName name="opmref" localSheetId="6">#REF!</definedName>
    <definedName name="opmref">#REF!</definedName>
    <definedName name="opslag">#REF!</definedName>
    <definedName name="opslagb">Parameters!$G$8</definedName>
    <definedName name="opslagi">Parameters!$G$13</definedName>
    <definedName name="opslagohb">Parameters!$G$18</definedName>
    <definedName name="opslagohi">Parameters!$G$23</definedName>
    <definedName name="opslagoverigek">Parameters!#REF!</definedName>
    <definedName name="opsteller">Parameters!$D$32</definedName>
    <definedName name="peildatum">Parameters!$G$28</definedName>
    <definedName name="periode" localSheetId="3">'1'!$N$9:$AN$9</definedName>
    <definedName name="periode" localSheetId="4">'2'!$N$9:$AN$9</definedName>
    <definedName name="periode" localSheetId="5">'3'!$N$9:$AN$9</definedName>
    <definedName name="periode" localSheetId="6">'4'!$N$9:$AN$9</definedName>
    <definedName name="periode">#REF!</definedName>
    <definedName name="plaats" localSheetId="4">#REF!</definedName>
    <definedName name="plaats" localSheetId="5">#REF!</definedName>
    <definedName name="plaats" localSheetId="6">#REF!</definedName>
    <definedName name="plaats" localSheetId="0">Voorblad!$C$16</definedName>
    <definedName name="plaats">#REF!</definedName>
    <definedName name="product01">Productsheet!$D$11</definedName>
    <definedName name="product02">Productsheet!$G$11</definedName>
    <definedName name="product03">Productsheet!$J$11</definedName>
    <definedName name="product04">Productsheet!$M$11</definedName>
    <definedName name="product05">Productsheet!$P$11</definedName>
    <definedName name="productnaam">Voorblad!$C$17</definedName>
    <definedName name="produkt01">Parameters!$C$37</definedName>
    <definedName name="produkt02">Parameters!$C$39</definedName>
    <definedName name="produkt03">Parameters!$C$41</definedName>
    <definedName name="produkt04">Parameters!$C$43</definedName>
    <definedName name="produkt05">Parameters!$C$45</definedName>
    <definedName name="produkt06" localSheetId="4">#REF!</definedName>
    <definedName name="produkt06" localSheetId="5">#REF!</definedName>
    <definedName name="produkt06" localSheetId="6">#REF!</definedName>
    <definedName name="produkt06">#REF!</definedName>
    <definedName name="produkt07" localSheetId="4">#REF!</definedName>
    <definedName name="produkt07" localSheetId="5">#REF!</definedName>
    <definedName name="produkt07" localSheetId="6">#REF!</definedName>
    <definedName name="produkt07">#REF!</definedName>
    <definedName name="produkt08">Parameters!$C$46</definedName>
    <definedName name="produkt09" localSheetId="4">#REF!</definedName>
    <definedName name="produkt09" localSheetId="5">#REF!</definedName>
    <definedName name="produkt09" localSheetId="6">#REF!</definedName>
    <definedName name="produkt09">#REF!</definedName>
    <definedName name="produkt10" localSheetId="4">#REF!</definedName>
    <definedName name="produkt10" localSheetId="5">#REF!</definedName>
    <definedName name="produkt10" localSheetId="6">#REF!</definedName>
    <definedName name="produkt10">#REF!</definedName>
    <definedName name="produktnaam" localSheetId="4">#REF!</definedName>
    <definedName name="produktnaam" localSheetId="5">#REF!</definedName>
    <definedName name="produktnaam" localSheetId="6">#REF!</definedName>
    <definedName name="produktnaam">#REF!</definedName>
    <definedName name="produktref" localSheetId="4">#REF!</definedName>
    <definedName name="produktref" localSheetId="5">#REF!</definedName>
    <definedName name="produktref" localSheetId="6">#REF!</definedName>
    <definedName name="produktref">#REF!</definedName>
    <definedName name="project" localSheetId="4">#REF!</definedName>
    <definedName name="project" localSheetId="5">#REF!</definedName>
    <definedName name="project" localSheetId="6">#REF!</definedName>
    <definedName name="project">#REF!</definedName>
    <definedName name="projectnr" localSheetId="4">#REF!</definedName>
    <definedName name="projectnr" localSheetId="5">#REF!</definedName>
    <definedName name="projectnr" localSheetId="6">#REF!</definedName>
    <definedName name="projectnr">#REF!</definedName>
    <definedName name="projectnummer" localSheetId="4">#REF!</definedName>
    <definedName name="projectnummer" localSheetId="5">#REF!</definedName>
    <definedName name="projectnummer" localSheetId="6">#REF!</definedName>
    <definedName name="projectnummer" localSheetId="0">Voorblad!$C$14</definedName>
    <definedName name="projectnummer">#REF!</definedName>
    <definedName name="projectomschr" localSheetId="4">#REF!</definedName>
    <definedName name="projectomschr" localSheetId="5">#REF!</definedName>
    <definedName name="projectomschr" localSheetId="6">#REF!</definedName>
    <definedName name="projectomschr">#REF!</definedName>
    <definedName name="prom01">Parameters!$D$37</definedName>
    <definedName name="prom02">Parameters!$D$39</definedName>
    <definedName name="prom03">Parameters!$D$41</definedName>
    <definedName name="prom04">Parameters!$D$43</definedName>
    <definedName name="prom05">Parameters!$D$45</definedName>
    <definedName name="prom06" localSheetId="4">#REF!</definedName>
    <definedName name="prom06" localSheetId="5">#REF!</definedName>
    <definedName name="prom06" localSheetId="6">#REF!</definedName>
    <definedName name="prom06">#REF!</definedName>
    <definedName name="prom07" localSheetId="4">#REF!</definedName>
    <definedName name="prom07" localSheetId="5">#REF!</definedName>
    <definedName name="prom07" localSheetId="6">#REF!</definedName>
    <definedName name="prom07">#REF!</definedName>
    <definedName name="prom08">Parameters!$D$46</definedName>
    <definedName name="prom09" localSheetId="4">#REF!</definedName>
    <definedName name="prom09" localSheetId="5">#REF!</definedName>
    <definedName name="prom09" localSheetId="6">#REF!</definedName>
    <definedName name="prom09">#REF!</definedName>
    <definedName name="prom10" localSheetId="4">#REF!</definedName>
    <definedName name="prom10" localSheetId="5">#REF!</definedName>
    <definedName name="prom10" localSheetId="6">#REF!</definedName>
    <definedName name="prom10">#REF!</definedName>
    <definedName name="promref" localSheetId="4">#REF!</definedName>
    <definedName name="promref" localSheetId="5">#REF!</definedName>
    <definedName name="promref" localSheetId="6">#REF!</definedName>
    <definedName name="promref">#REF!</definedName>
    <definedName name="reken">Parameters!#REF!</definedName>
    <definedName name="risico" localSheetId="4">Parameters!#REF!</definedName>
    <definedName name="risico" localSheetId="5">Parameters!#REF!</definedName>
    <definedName name="risico" localSheetId="6">Parameters!#REF!</definedName>
    <definedName name="risico">Parameters!#REF!</definedName>
    <definedName name="Selectie" localSheetId="4">#REF!</definedName>
    <definedName name="Selectie" localSheetId="5">#REF!</definedName>
    <definedName name="Selectie" localSheetId="6">#REF!</definedName>
    <definedName name="Selectie">#REF!</definedName>
    <definedName name="start" localSheetId="3">'1'!$L$10:$L$60</definedName>
    <definedName name="start" localSheetId="4">'2'!$L$10:$L$59</definedName>
    <definedName name="start" localSheetId="5">'3'!$L$10:$L$106</definedName>
    <definedName name="start" localSheetId="6">'4'!$L$10:$L$106</definedName>
    <definedName name="start">#REF!</definedName>
    <definedName name="startjaar" localSheetId="3">'1'!$N$6</definedName>
    <definedName name="startjaar" localSheetId="4">'2'!$N$6</definedName>
    <definedName name="startjaar" localSheetId="5">'3'!$N$6</definedName>
    <definedName name="startjaar" localSheetId="6">'4'!$N$6</definedName>
    <definedName name="startjaar">#REF!</definedName>
    <definedName name="stop" localSheetId="3">'1'!$M$10:$M$60</definedName>
    <definedName name="stop" localSheetId="4">'2'!$M$10:$M$59</definedName>
    <definedName name="stop" localSheetId="5">'3'!$M$10:$M$106</definedName>
    <definedName name="stop" localSheetId="6">'4'!$M$10:$M$106</definedName>
    <definedName name="stop">#REF!</definedName>
    <definedName name="telefoon" localSheetId="4">#REF!</definedName>
    <definedName name="telefoon" localSheetId="5">#REF!</definedName>
    <definedName name="telefoon" localSheetId="6">#REF!</definedName>
    <definedName name="telefoon" localSheetId="0">#REF!</definedName>
    <definedName name="telefoon">#REF!</definedName>
    <definedName name="terugverdien">Parameters!$G$30</definedName>
    <definedName name="titel" localSheetId="4">#REF!</definedName>
    <definedName name="titel" localSheetId="5">#REF!</definedName>
    <definedName name="titel" localSheetId="6">#REF!</definedName>
    <definedName name="titel" localSheetId="0">Voorblad!$C$11</definedName>
    <definedName name="titel">#REF!</definedName>
    <definedName name="tot1a" localSheetId="4">#REF!</definedName>
    <definedName name="tot1a" localSheetId="5">#REF!</definedName>
    <definedName name="tot1a" localSheetId="6">#REF!</definedName>
    <definedName name="tot1a">#REF!</definedName>
    <definedName name="tot1b" localSheetId="4">#REF!</definedName>
    <definedName name="tot1b" localSheetId="5">#REF!</definedName>
    <definedName name="tot1b" localSheetId="6">#REF!</definedName>
    <definedName name="tot1b">#REF!</definedName>
    <definedName name="tot1c" localSheetId="4">#REF!</definedName>
    <definedName name="tot1c" localSheetId="5">#REF!</definedName>
    <definedName name="tot1c" localSheetId="6">#REF!</definedName>
    <definedName name="tot1c">#REF!</definedName>
    <definedName name="tot7a" localSheetId="4">#REF!</definedName>
    <definedName name="tot7a" localSheetId="5">#REF!</definedName>
    <definedName name="tot7a" localSheetId="6">#REF!</definedName>
    <definedName name="tot7a">#REF!</definedName>
    <definedName name="tot7b" localSheetId="4">#REF!</definedName>
    <definedName name="tot7b" localSheetId="5">#REF!</definedName>
    <definedName name="tot7b" localSheetId="6">#REF!</definedName>
    <definedName name="tot7b">#REF!</definedName>
    <definedName name="tot8a" localSheetId="4">#REF!</definedName>
    <definedName name="tot8a" localSheetId="5">#REF!</definedName>
    <definedName name="tot8a" localSheetId="6">#REF!</definedName>
    <definedName name="tot8a">#REF!</definedName>
    <definedName name="tot8b" localSheetId="4">#REF!</definedName>
    <definedName name="tot8b" localSheetId="5">#REF!</definedName>
    <definedName name="tot8b" localSheetId="6">#REF!</definedName>
    <definedName name="tot8b">#REF!</definedName>
    <definedName name="tot8c" localSheetId="4">#REF!</definedName>
    <definedName name="tot8c" localSheetId="5">#REF!</definedName>
    <definedName name="tot8c" localSheetId="6">#REF!</definedName>
    <definedName name="tot8c">#REF!</definedName>
    <definedName name="tot8d" localSheetId="4">#REF!</definedName>
    <definedName name="tot8d" localSheetId="5">#REF!</definedName>
    <definedName name="tot8d" localSheetId="6">#REF!</definedName>
    <definedName name="tot8d">#REF!</definedName>
    <definedName name="tot8e" localSheetId="4">#REF!</definedName>
    <definedName name="tot8e" localSheetId="5">#REF!</definedName>
    <definedName name="tot8e" localSheetId="6">#REF!</definedName>
    <definedName name="tot8e">#REF!</definedName>
    <definedName name="tot8f" localSheetId="4">#REF!</definedName>
    <definedName name="tot8f" localSheetId="5">#REF!</definedName>
    <definedName name="tot8f" localSheetId="6">#REF!</definedName>
    <definedName name="tot8f">#REF!</definedName>
    <definedName name="tot8g" localSheetId="4">#REF!</definedName>
    <definedName name="tot8g" localSheetId="5">#REF!</definedName>
    <definedName name="tot8g" localSheetId="6">#REF!</definedName>
    <definedName name="tot8g">#REF!</definedName>
    <definedName name="tot8h" localSheetId="4">#REF!</definedName>
    <definedName name="tot8h" localSheetId="5">#REF!</definedName>
    <definedName name="tot8h" localSheetId="6">#REF!</definedName>
    <definedName name="tot8h">#REF!</definedName>
    <definedName name="tot8i" localSheetId="4">#REF!</definedName>
    <definedName name="tot8i" localSheetId="5">#REF!</definedName>
    <definedName name="tot8i" localSheetId="6">#REF!</definedName>
    <definedName name="tot8i">#REF!</definedName>
    <definedName name="tot8j" localSheetId="4">#REF!</definedName>
    <definedName name="tot8j" localSheetId="5">#REF!</definedName>
    <definedName name="tot8j" localSheetId="6">#REF!</definedName>
    <definedName name="tot8j">#REF!</definedName>
    <definedName name="tot8k" localSheetId="4">#REF!</definedName>
    <definedName name="tot8k" localSheetId="5">#REF!</definedName>
    <definedName name="tot8k" localSheetId="6">#REF!</definedName>
    <definedName name="tot8k">#REF!</definedName>
    <definedName name="tot8l" localSheetId="4">#REF!</definedName>
    <definedName name="tot8l" localSheetId="5">#REF!</definedName>
    <definedName name="tot8l" localSheetId="6">#REF!</definedName>
    <definedName name="tot8l">#REF!</definedName>
    <definedName name="totaalkosten" localSheetId="3">'1'!$J$10:$J$60</definedName>
    <definedName name="totaalkosten" localSheetId="4">'2'!$J$10:$J$59</definedName>
    <definedName name="totaalkosten" localSheetId="5">'3'!$J$10:$J$106</definedName>
    <definedName name="totaalkosten" localSheetId="6">'4'!$J$10:$J$106</definedName>
    <definedName name="totaalkosten">#REF!</definedName>
    <definedName name="versie" localSheetId="4">#REF!</definedName>
    <definedName name="versie" localSheetId="5">#REF!</definedName>
    <definedName name="versie" localSheetId="6">#REF!</definedName>
    <definedName name="versie" localSheetId="0">Voorblad!$C$21</definedName>
    <definedName name="versie">#REF!</definedName>
    <definedName name="wenr">Parameters!$G$11</definedName>
    <definedName name="wil_zantman" localSheetId="4">#REF!</definedName>
    <definedName name="wil_zantman" localSheetId="5">#REF!</definedName>
    <definedName name="wil_zantman" localSheetId="6">#REF!</definedName>
    <definedName name="wil_zantman" localSheetId="0">#REF!</definedName>
    <definedName name="wil_zantman">#REF!</definedName>
  </definedName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1" i="16" l="1"/>
  <c r="J31" i="16"/>
  <c r="L30" i="16"/>
  <c r="J30" i="16"/>
  <c r="L31" i="7"/>
  <c r="J31" i="7"/>
  <c r="J30" i="7"/>
  <c r="J32" i="7"/>
  <c r="J33" i="7"/>
  <c r="J34" i="7"/>
  <c r="J35" i="7"/>
  <c r="J36" i="7"/>
  <c r="J37" i="7"/>
  <c r="G6" i="6"/>
  <c r="N154" i="18"/>
  <c r="N153" i="18"/>
  <c r="N152" i="18"/>
  <c r="AM151" i="18"/>
  <c r="AL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S151" i="18"/>
  <c r="R151" i="18"/>
  <c r="Q151" i="18"/>
  <c r="P151" i="18"/>
  <c r="O151" i="18"/>
  <c r="N151" i="18"/>
  <c r="P102" i="18"/>
  <c r="AN101" i="18"/>
  <c r="J100" i="18"/>
  <c r="J98" i="18"/>
  <c r="J97" i="18"/>
  <c r="J96" i="18"/>
  <c r="J95" i="18"/>
  <c r="J92" i="18"/>
  <c r="J91" i="18"/>
  <c r="J90" i="18"/>
  <c r="J89" i="18"/>
  <c r="J88" i="18"/>
  <c r="J87" i="18"/>
  <c r="J86" i="18"/>
  <c r="J85" i="18"/>
  <c r="J84" i="18"/>
  <c r="J83" i="18"/>
  <c r="J72" i="18"/>
  <c r="J71" i="18"/>
  <c r="J70" i="18"/>
  <c r="J69" i="18"/>
  <c r="J66" i="18"/>
  <c r="J65" i="18"/>
  <c r="J64" i="18"/>
  <c r="J63" i="18"/>
  <c r="J62" i="18"/>
  <c r="J61" i="18"/>
  <c r="J60" i="18"/>
  <c r="J50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N9" i="18"/>
  <c r="O9" i="18"/>
  <c r="O8" i="18"/>
  <c r="P8" i="18"/>
  <c r="Q8" i="18"/>
  <c r="M6" i="18"/>
  <c r="I6" i="18"/>
  <c r="D6" i="18"/>
  <c r="N5" i="18"/>
  <c r="M5" i="18"/>
  <c r="N154" i="17"/>
  <c r="N153" i="17"/>
  <c r="N152" i="17"/>
  <c r="AM151" i="17"/>
  <c r="AL151" i="17"/>
  <c r="AK151" i="17"/>
  <c r="AJ151" i="17"/>
  <c r="AI151" i="17"/>
  <c r="AH151" i="17"/>
  <c r="AG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U151" i="17"/>
  <c r="T151" i="17"/>
  <c r="S151" i="17"/>
  <c r="R151" i="17"/>
  <c r="Q151" i="17"/>
  <c r="P151" i="17"/>
  <c r="O151" i="17"/>
  <c r="N151" i="17"/>
  <c r="P102" i="17"/>
  <c r="AN101" i="17"/>
  <c r="J100" i="17"/>
  <c r="J98" i="17"/>
  <c r="J97" i="17"/>
  <c r="J96" i="17"/>
  <c r="J95" i="17"/>
  <c r="J92" i="17"/>
  <c r="J91" i="17"/>
  <c r="J90" i="17"/>
  <c r="J89" i="17"/>
  <c r="J88" i="17"/>
  <c r="J87" i="17"/>
  <c r="J86" i="17"/>
  <c r="J85" i="17"/>
  <c r="J84" i="17"/>
  <c r="J83" i="17"/>
  <c r="J76" i="17"/>
  <c r="J72" i="17"/>
  <c r="J71" i="17"/>
  <c r="J70" i="17"/>
  <c r="J69" i="17"/>
  <c r="J66" i="17"/>
  <c r="J65" i="17"/>
  <c r="J64" i="17"/>
  <c r="J63" i="17"/>
  <c r="J62" i="17"/>
  <c r="J61" i="17"/>
  <c r="J60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N9" i="17"/>
  <c r="O8" i="17"/>
  <c r="P8" i="17"/>
  <c r="M6" i="17"/>
  <c r="I6" i="17"/>
  <c r="D6" i="17"/>
  <c r="N5" i="17"/>
  <c r="M5" i="17"/>
  <c r="N107" i="16"/>
  <c r="N106" i="16"/>
  <c r="N105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W104" i="16"/>
  <c r="V104" i="16"/>
  <c r="U104" i="16"/>
  <c r="T104" i="16"/>
  <c r="S104" i="16"/>
  <c r="R104" i="16"/>
  <c r="Q104" i="16"/>
  <c r="P104" i="16"/>
  <c r="O104" i="16"/>
  <c r="N104" i="16"/>
  <c r="P55" i="16"/>
  <c r="AN54" i="16"/>
  <c r="J53" i="16"/>
  <c r="J51" i="16"/>
  <c r="J50" i="16"/>
  <c r="J49" i="16"/>
  <c r="J48" i="16"/>
  <c r="J45" i="16"/>
  <c r="J44" i="16"/>
  <c r="J43" i="16"/>
  <c r="J42" i="16"/>
  <c r="J41" i="16"/>
  <c r="J40" i="16"/>
  <c r="J39" i="16"/>
  <c r="J38" i="16"/>
  <c r="J37" i="16"/>
  <c r="J36" i="16"/>
  <c r="J25" i="16"/>
  <c r="J24" i="16"/>
  <c r="J23" i="16"/>
  <c r="J22" i="16"/>
  <c r="J19" i="16"/>
  <c r="J18" i="16"/>
  <c r="J17" i="16"/>
  <c r="J16" i="16"/>
  <c r="J15" i="16"/>
  <c r="J14" i="16"/>
  <c r="N9" i="16"/>
  <c r="O8" i="16"/>
  <c r="M6" i="16"/>
  <c r="I6" i="16"/>
  <c r="D6" i="16"/>
  <c r="N5" i="16"/>
  <c r="M5" i="16"/>
  <c r="M24" i="6"/>
  <c r="J24" i="6"/>
  <c r="AN55" i="7"/>
  <c r="M31" i="16"/>
  <c r="M30" i="16"/>
  <c r="Q154" i="18"/>
  <c r="Q152" i="18"/>
  <c r="Q153" i="18"/>
  <c r="R8" i="18"/>
  <c r="P9" i="18"/>
  <c r="P153" i="18"/>
  <c r="P154" i="18"/>
  <c r="P152" i="18"/>
  <c r="O153" i="18"/>
  <c r="O152" i="18"/>
  <c r="O154" i="18"/>
  <c r="O9" i="16"/>
  <c r="O153" i="17"/>
  <c r="O152" i="17"/>
  <c r="O154" i="17"/>
  <c r="P153" i="17"/>
  <c r="P152" i="17"/>
  <c r="P154" i="17"/>
  <c r="Q8" i="17"/>
  <c r="O9" i="17"/>
  <c r="P9" i="16"/>
  <c r="O106" i="16"/>
  <c r="O105" i="16"/>
  <c r="O107" i="16"/>
  <c r="P8" i="16"/>
  <c r="R154" i="18"/>
  <c r="R152" i="18"/>
  <c r="R153" i="18"/>
  <c r="S8" i="18"/>
  <c r="Q9" i="18"/>
  <c r="P9" i="17"/>
  <c r="Q154" i="17"/>
  <c r="Q152" i="17"/>
  <c r="Q153" i="17"/>
  <c r="R8" i="17"/>
  <c r="P106" i="16"/>
  <c r="P107" i="16"/>
  <c r="P105" i="16"/>
  <c r="Q8" i="16"/>
  <c r="Q9" i="16"/>
  <c r="S153" i="18"/>
  <c r="S152" i="18"/>
  <c r="S154" i="18"/>
  <c r="T8" i="18"/>
  <c r="R9" i="18"/>
  <c r="Q9" i="17"/>
  <c r="R154" i="17"/>
  <c r="R152" i="17"/>
  <c r="R153" i="17"/>
  <c r="S8" i="17"/>
  <c r="R9" i="16"/>
  <c r="Q107" i="16"/>
  <c r="Q105" i="16"/>
  <c r="Q106" i="16"/>
  <c r="R8" i="16"/>
  <c r="S9" i="18"/>
  <c r="T153" i="18"/>
  <c r="T154" i="18"/>
  <c r="T152" i="18"/>
  <c r="U8" i="18"/>
  <c r="S153" i="17"/>
  <c r="S152" i="17"/>
  <c r="S154" i="17"/>
  <c r="T8" i="17"/>
  <c r="R9" i="17"/>
  <c r="R107" i="16"/>
  <c r="R105" i="16"/>
  <c r="R106" i="16"/>
  <c r="S8" i="16"/>
  <c r="S9" i="16"/>
  <c r="T9" i="18"/>
  <c r="U154" i="18"/>
  <c r="U152" i="18"/>
  <c r="U153" i="18"/>
  <c r="V8" i="18"/>
  <c r="T153" i="17"/>
  <c r="T154" i="17"/>
  <c r="T152" i="17"/>
  <c r="U8" i="17"/>
  <c r="S9" i="17"/>
  <c r="T9" i="16"/>
  <c r="S106" i="16"/>
  <c r="S105" i="16"/>
  <c r="S107" i="16"/>
  <c r="T8" i="16"/>
  <c r="P56" i="7"/>
  <c r="V154" i="18"/>
  <c r="V152" i="18"/>
  <c r="V153" i="18"/>
  <c r="W8" i="18"/>
  <c r="U9" i="18"/>
  <c r="U154" i="17"/>
  <c r="U152" i="17"/>
  <c r="U153" i="17"/>
  <c r="V8" i="17"/>
  <c r="T9" i="17"/>
  <c r="T106" i="16"/>
  <c r="T107" i="16"/>
  <c r="T105" i="16"/>
  <c r="U8" i="16"/>
  <c r="U9" i="16"/>
  <c r="V9" i="18"/>
  <c r="W153" i="18"/>
  <c r="W154" i="18"/>
  <c r="W152" i="18"/>
  <c r="X8" i="18"/>
  <c r="V154" i="17"/>
  <c r="V152" i="17"/>
  <c r="V153" i="17"/>
  <c r="W8" i="17"/>
  <c r="U9" i="17"/>
  <c r="U107" i="16"/>
  <c r="U105" i="16"/>
  <c r="U106" i="16"/>
  <c r="V8" i="16"/>
  <c r="V9" i="16"/>
  <c r="X153" i="18"/>
  <c r="X154" i="18"/>
  <c r="X152" i="18"/>
  <c r="Y8" i="18"/>
  <c r="W9" i="18"/>
  <c r="V9" i="17"/>
  <c r="W153" i="17"/>
  <c r="W152" i="17"/>
  <c r="W154" i="17"/>
  <c r="X8" i="17"/>
  <c r="V107" i="16"/>
  <c r="V105" i="16"/>
  <c r="V106" i="16"/>
  <c r="W8" i="16"/>
  <c r="W9" i="16"/>
  <c r="X9" i="18"/>
  <c r="Y154" i="18"/>
  <c r="Y152" i="18"/>
  <c r="Y153" i="18"/>
  <c r="Z8" i="18"/>
  <c r="W9" i="17"/>
  <c r="X153" i="17"/>
  <c r="X152" i="17"/>
  <c r="X154" i="17"/>
  <c r="Y8" i="17"/>
  <c r="W106" i="16"/>
  <c r="W107" i="16"/>
  <c r="W105" i="16"/>
  <c r="X8" i="16"/>
  <c r="X9" i="16"/>
  <c r="Y9" i="18"/>
  <c r="Z154" i="18"/>
  <c r="Z152" i="18"/>
  <c r="Z153" i="18"/>
  <c r="AA8" i="18"/>
  <c r="X9" i="17"/>
  <c r="Y154" i="17"/>
  <c r="Y152" i="17"/>
  <c r="Y153" i="17"/>
  <c r="Z8" i="17"/>
  <c r="X106" i="16"/>
  <c r="X107" i="16"/>
  <c r="X105" i="16"/>
  <c r="Y8" i="16"/>
  <c r="Y9" i="16"/>
  <c r="N108" i="7"/>
  <c r="N107" i="7"/>
  <c r="N106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J52" i="7"/>
  <c r="J51" i="7"/>
  <c r="J50" i="7"/>
  <c r="J49" i="7"/>
  <c r="J46" i="7"/>
  <c r="J45" i="7"/>
  <c r="J44" i="7"/>
  <c r="J43" i="7"/>
  <c r="J42" i="7"/>
  <c r="J41" i="7"/>
  <c r="J40" i="7"/>
  <c r="J39" i="7"/>
  <c r="J38" i="7"/>
  <c r="J26" i="7"/>
  <c r="J25" i="7"/>
  <c r="J24" i="7"/>
  <c r="J23" i="7"/>
  <c r="J20" i="7"/>
  <c r="J19" i="7"/>
  <c r="J18" i="7"/>
  <c r="J17" i="7"/>
  <c r="J14" i="7"/>
  <c r="N9" i="7"/>
  <c r="O8" i="7"/>
  <c r="M6" i="7"/>
  <c r="I6" i="7"/>
  <c r="D6" i="7"/>
  <c r="N5" i="7"/>
  <c r="M31" i="7"/>
  <c r="M5" i="7"/>
  <c r="P29" i="6"/>
  <c r="M29" i="6"/>
  <c r="J29" i="6"/>
  <c r="G29" i="6"/>
  <c r="D29" i="6"/>
  <c r="M11" i="6"/>
  <c r="F1" i="18"/>
  <c r="J11" i="6"/>
  <c r="F1" i="17"/>
  <c r="G11" i="6"/>
  <c r="F1" i="16"/>
  <c r="D11" i="6"/>
  <c r="M9" i="6"/>
  <c r="B1" i="18"/>
  <c r="J9" i="6"/>
  <c r="B1" i="17"/>
  <c r="G9" i="6"/>
  <c r="B1" i="16"/>
  <c r="D9" i="6"/>
  <c r="A4" i="6"/>
  <c r="A2" i="6"/>
  <c r="G26" i="2"/>
  <c r="G25" i="2"/>
  <c r="G23" i="2"/>
  <c r="G21" i="2"/>
  <c r="G20" i="2"/>
  <c r="G18" i="2"/>
  <c r="G16" i="2"/>
  <c r="G15" i="2"/>
  <c r="G13" i="2"/>
  <c r="G8" i="2"/>
  <c r="C20" i="1"/>
  <c r="G67" i="17"/>
  <c r="G67" i="18"/>
  <c r="G93" i="17"/>
  <c r="G93" i="18"/>
  <c r="G99" i="17"/>
  <c r="G99" i="18"/>
  <c r="G73" i="17"/>
  <c r="R68" i="17"/>
  <c r="G73" i="18"/>
  <c r="AA153" i="18"/>
  <c r="AA152" i="18"/>
  <c r="AB8" i="18"/>
  <c r="AA154" i="18"/>
  <c r="Z9" i="18"/>
  <c r="V94" i="17"/>
  <c r="R94" i="17"/>
  <c r="U94" i="17"/>
  <c r="Q94" i="17"/>
  <c r="T94" i="17"/>
  <c r="S94" i="17"/>
  <c r="P94" i="17"/>
  <c r="O94" i="17"/>
  <c r="S13" i="17"/>
  <c r="O13" i="17"/>
  <c r="U13" i="17"/>
  <c r="Q13" i="17"/>
  <c r="T13" i="17"/>
  <c r="R13" i="17"/>
  <c r="V13" i="17"/>
  <c r="W13" i="17"/>
  <c r="U75" i="17"/>
  <c r="U74" i="17"/>
  <c r="U103" i="17"/>
  <c r="Q75" i="17"/>
  <c r="T75" i="17"/>
  <c r="P75" i="17"/>
  <c r="P74" i="17"/>
  <c r="P103" i="17"/>
  <c r="P104" i="17"/>
  <c r="S75" i="17"/>
  <c r="S74" i="17"/>
  <c r="S103" i="17"/>
  <c r="R75" i="17"/>
  <c r="O75" i="17"/>
  <c r="O74" i="17"/>
  <c r="O103" i="17"/>
  <c r="V75" i="17"/>
  <c r="V68" i="17"/>
  <c r="Q68" i="17"/>
  <c r="Y9" i="17"/>
  <c r="W75" i="17"/>
  <c r="Z154" i="17"/>
  <c r="Z152" i="17"/>
  <c r="Z153" i="17"/>
  <c r="AA8" i="17"/>
  <c r="W94" i="17"/>
  <c r="Z9" i="16"/>
  <c r="Y107" i="16"/>
  <c r="Y105" i="16"/>
  <c r="Y106" i="16"/>
  <c r="Z8" i="16"/>
  <c r="G26" i="16"/>
  <c r="G52" i="16"/>
  <c r="G20" i="16"/>
  <c r="G46" i="16"/>
  <c r="B1" i="7"/>
  <c r="P8" i="7"/>
  <c r="P107" i="7"/>
  <c r="F1" i="7"/>
  <c r="P108" i="7"/>
  <c r="O9" i="7"/>
  <c r="G53" i="7"/>
  <c r="G27" i="7"/>
  <c r="O108" i="7"/>
  <c r="O107" i="7"/>
  <c r="O106" i="7"/>
  <c r="G21" i="7"/>
  <c r="G47" i="7"/>
  <c r="P106" i="7"/>
  <c r="Q74" i="17"/>
  <c r="Q103" i="17"/>
  <c r="V74" i="17"/>
  <c r="V103" i="17"/>
  <c r="AB153" i="18"/>
  <c r="AB154" i="18"/>
  <c r="AB152" i="18"/>
  <c r="AC8" i="18"/>
  <c r="U75" i="18"/>
  <c r="W75" i="18"/>
  <c r="R75" i="18"/>
  <c r="V75" i="18"/>
  <c r="Q75" i="18"/>
  <c r="T75" i="18"/>
  <c r="P75" i="18"/>
  <c r="X75" i="18"/>
  <c r="S75" i="18"/>
  <c r="O75" i="18"/>
  <c r="W74" i="17"/>
  <c r="W103" i="17"/>
  <c r="W68" i="17"/>
  <c r="W12" i="17"/>
  <c r="U68" i="17"/>
  <c r="U12" i="17"/>
  <c r="P68" i="17"/>
  <c r="P12" i="17"/>
  <c r="Y75" i="18"/>
  <c r="V94" i="18"/>
  <c r="R94" i="18"/>
  <c r="U94" i="18"/>
  <c r="Q94" i="18"/>
  <c r="X94" i="18"/>
  <c r="T94" i="18"/>
  <c r="P94" i="18"/>
  <c r="W94" i="18"/>
  <c r="S94" i="18"/>
  <c r="O94" i="18"/>
  <c r="O68" i="17"/>
  <c r="O12" i="17"/>
  <c r="T68" i="17"/>
  <c r="T12" i="17"/>
  <c r="T74" i="17"/>
  <c r="T103" i="17"/>
  <c r="W13" i="18"/>
  <c r="S13" i="18"/>
  <c r="O13" i="18"/>
  <c r="V13" i="18"/>
  <c r="R13" i="18"/>
  <c r="U13" i="18"/>
  <c r="Q13" i="18"/>
  <c r="X13" i="18"/>
  <c r="T13" i="18"/>
  <c r="X75" i="17"/>
  <c r="AA9" i="18"/>
  <c r="S68" i="17"/>
  <c r="S12" i="17"/>
  <c r="R74" i="17"/>
  <c r="R103" i="17"/>
  <c r="Y13" i="18"/>
  <c r="Y94" i="18"/>
  <c r="Y68" i="18"/>
  <c r="U68" i="18"/>
  <c r="Q68" i="18"/>
  <c r="V68" i="18"/>
  <c r="P68" i="18"/>
  <c r="P12" i="18"/>
  <c r="T68" i="18"/>
  <c r="O68" i="18"/>
  <c r="X68" i="18"/>
  <c r="S68" i="18"/>
  <c r="W68" i="18"/>
  <c r="R68" i="18"/>
  <c r="X68" i="17"/>
  <c r="N75" i="17"/>
  <c r="T102" i="17"/>
  <c r="T104" i="17"/>
  <c r="S102" i="17"/>
  <c r="S104" i="17"/>
  <c r="Z9" i="17"/>
  <c r="N13" i="17"/>
  <c r="R102" i="17"/>
  <c r="R12" i="17"/>
  <c r="X13" i="17"/>
  <c r="Q102" i="17"/>
  <c r="Q12" i="17"/>
  <c r="N94" i="17"/>
  <c r="AA153" i="17"/>
  <c r="AA152" i="17"/>
  <c r="AA154" i="17"/>
  <c r="AB8" i="17"/>
  <c r="V102" i="17"/>
  <c r="V104" i="17"/>
  <c r="V12" i="17"/>
  <c r="U102" i="17"/>
  <c r="U104" i="17"/>
  <c r="N68" i="17"/>
  <c r="W102" i="17"/>
  <c r="W104" i="17"/>
  <c r="O102" i="17"/>
  <c r="O104" i="17"/>
  <c r="X94" i="17"/>
  <c r="X21" i="16"/>
  <c r="T21" i="16"/>
  <c r="P21" i="16"/>
  <c r="P12" i="16"/>
  <c r="W21" i="16"/>
  <c r="R21" i="16"/>
  <c r="V21" i="16"/>
  <c r="Q21" i="16"/>
  <c r="U21" i="16"/>
  <c r="O21" i="16"/>
  <c r="Y21" i="16"/>
  <c r="S21" i="16"/>
  <c r="V13" i="16"/>
  <c r="R13" i="16"/>
  <c r="Y13" i="16"/>
  <c r="U13" i="16"/>
  <c r="Q13" i="16"/>
  <c r="X13" i="16"/>
  <c r="T13" i="16"/>
  <c r="O13" i="16"/>
  <c r="W13" i="16"/>
  <c r="S13" i="16"/>
  <c r="Y28" i="16"/>
  <c r="U28" i="16"/>
  <c r="X28" i="16"/>
  <c r="S28" i="16"/>
  <c r="O28" i="16"/>
  <c r="W28" i="16"/>
  <c r="R28" i="16"/>
  <c r="V28" i="16"/>
  <c r="Q28" i="16"/>
  <c r="P28" i="16"/>
  <c r="T28" i="16"/>
  <c r="V47" i="16"/>
  <c r="R47" i="16"/>
  <c r="Y47" i="16"/>
  <c r="U47" i="16"/>
  <c r="Q47" i="16"/>
  <c r="X47" i="16"/>
  <c r="T47" i="16"/>
  <c r="P47" i="16"/>
  <c r="W47" i="16"/>
  <c r="S47" i="16"/>
  <c r="O47" i="16"/>
  <c r="Z107" i="16"/>
  <c r="Z105" i="16"/>
  <c r="Z106" i="16"/>
  <c r="AA8" i="16"/>
  <c r="AA9" i="16"/>
  <c r="Q8" i="7"/>
  <c r="R104" i="17"/>
  <c r="Q104" i="17"/>
  <c r="P74" i="18"/>
  <c r="P103" i="18"/>
  <c r="P104" i="18"/>
  <c r="Z75" i="18"/>
  <c r="W74" i="18"/>
  <c r="W103" i="18"/>
  <c r="Z13" i="18"/>
  <c r="Z68" i="18"/>
  <c r="Z94" i="18"/>
  <c r="U74" i="18"/>
  <c r="U103" i="18"/>
  <c r="O102" i="18"/>
  <c r="O12" i="18"/>
  <c r="X102" i="18"/>
  <c r="X12" i="18"/>
  <c r="N13" i="18"/>
  <c r="S102" i="18"/>
  <c r="S12" i="18"/>
  <c r="Y74" i="18"/>
  <c r="Y103" i="18"/>
  <c r="S74" i="18"/>
  <c r="S103" i="18"/>
  <c r="T74" i="18"/>
  <c r="T103" i="18"/>
  <c r="Q74" i="18"/>
  <c r="Q103" i="18"/>
  <c r="AC154" i="18"/>
  <c r="AC152" i="18"/>
  <c r="AC153" i="18"/>
  <c r="AD8" i="18"/>
  <c r="AB9" i="18"/>
  <c r="U102" i="18"/>
  <c r="U12" i="18"/>
  <c r="Y102" i="18"/>
  <c r="Y12" i="18"/>
  <c r="R102" i="18"/>
  <c r="R12" i="18"/>
  <c r="W102" i="18"/>
  <c r="W12" i="18"/>
  <c r="N94" i="18"/>
  <c r="X74" i="18"/>
  <c r="X103" i="18"/>
  <c r="V74" i="18"/>
  <c r="V103" i="18"/>
  <c r="N75" i="18"/>
  <c r="N68" i="18"/>
  <c r="T102" i="18"/>
  <c r="T12" i="18"/>
  <c r="Q102" i="18"/>
  <c r="Q12" i="18"/>
  <c r="V102" i="18"/>
  <c r="V12" i="18"/>
  <c r="O74" i="18"/>
  <c r="O103" i="18"/>
  <c r="R74" i="18"/>
  <c r="R103" i="18"/>
  <c r="Z47" i="16"/>
  <c r="Y27" i="16"/>
  <c r="Y56" i="16"/>
  <c r="W27" i="16"/>
  <c r="W56" i="16"/>
  <c r="AB153" i="17"/>
  <c r="AB154" i="17"/>
  <c r="AB152" i="17"/>
  <c r="AC8" i="17"/>
  <c r="AA9" i="17"/>
  <c r="Y94" i="17"/>
  <c r="N102" i="17"/>
  <c r="N12" i="17"/>
  <c r="V27" i="16"/>
  <c r="V56" i="16"/>
  <c r="O27" i="16"/>
  <c r="O56" i="16"/>
  <c r="X74" i="17"/>
  <c r="X103" i="17"/>
  <c r="Z21" i="16"/>
  <c r="T27" i="16"/>
  <c r="T56" i="16"/>
  <c r="X102" i="17"/>
  <c r="X12" i="17"/>
  <c r="Y68" i="17"/>
  <c r="N74" i="17"/>
  <c r="T55" i="16"/>
  <c r="T12" i="16"/>
  <c r="AB9" i="16"/>
  <c r="Y55" i="16"/>
  <c r="Y12" i="16"/>
  <c r="N47" i="16"/>
  <c r="Q27" i="16"/>
  <c r="Q56" i="16"/>
  <c r="S27" i="16"/>
  <c r="S56" i="16"/>
  <c r="U27" i="16"/>
  <c r="U56" i="16"/>
  <c r="O55" i="16"/>
  <c r="O12" i="16"/>
  <c r="X55" i="16"/>
  <c r="X12" i="16"/>
  <c r="Q55" i="16"/>
  <c r="Q12" i="16"/>
  <c r="V55" i="16"/>
  <c r="V12" i="16"/>
  <c r="N28" i="16"/>
  <c r="X27" i="16"/>
  <c r="X56" i="16"/>
  <c r="W55" i="16"/>
  <c r="W12" i="16"/>
  <c r="U55" i="16"/>
  <c r="U12" i="16"/>
  <c r="Z13" i="16"/>
  <c r="N21" i="16"/>
  <c r="S55" i="16"/>
  <c r="S12" i="16"/>
  <c r="R55" i="16"/>
  <c r="R12" i="16"/>
  <c r="AA106" i="16"/>
  <c r="AA105" i="16"/>
  <c r="AA107" i="16"/>
  <c r="AB8" i="16"/>
  <c r="P27" i="16"/>
  <c r="P56" i="16"/>
  <c r="P57" i="16"/>
  <c r="R27" i="16"/>
  <c r="R56" i="16"/>
  <c r="N13" i="16"/>
  <c r="Q108" i="7"/>
  <c r="R8" i="7"/>
  <c r="R106" i="7"/>
  <c r="Q106" i="7"/>
  <c r="Q107" i="7"/>
  <c r="P9" i="7"/>
  <c r="U104" i="18"/>
  <c r="O57" i="16"/>
  <c r="W57" i="16"/>
  <c r="W104" i="18"/>
  <c r="Y57" i="16"/>
  <c r="S57" i="16"/>
  <c r="Y104" i="18"/>
  <c r="Q104" i="18"/>
  <c r="U57" i="16"/>
  <c r="Z74" i="18"/>
  <c r="Z103" i="18"/>
  <c r="X104" i="18"/>
  <c r="O104" i="18"/>
  <c r="S104" i="18"/>
  <c r="AA13" i="18"/>
  <c r="T57" i="16"/>
  <c r="V104" i="18"/>
  <c r="T104" i="18"/>
  <c r="N102" i="18"/>
  <c r="N12" i="18"/>
  <c r="N74" i="18"/>
  <c r="AA94" i="18"/>
  <c r="Z102" i="18"/>
  <c r="Z12" i="18"/>
  <c r="V57" i="16"/>
  <c r="R104" i="18"/>
  <c r="AC9" i="18"/>
  <c r="AD154" i="18"/>
  <c r="AD152" i="18"/>
  <c r="AD153" i="18"/>
  <c r="AE8" i="18"/>
  <c r="X104" i="17"/>
  <c r="N103" i="17"/>
  <c r="N104" i="17"/>
  <c r="Y13" i="17"/>
  <c r="AB9" i="17"/>
  <c r="Z68" i="17"/>
  <c r="Z75" i="17"/>
  <c r="Y75" i="17"/>
  <c r="Z94" i="17"/>
  <c r="Z13" i="17"/>
  <c r="AC154" i="17"/>
  <c r="AC152" i="17"/>
  <c r="AC153" i="17"/>
  <c r="AD8" i="17"/>
  <c r="Z55" i="16"/>
  <c r="Z12" i="16"/>
  <c r="N55" i="16"/>
  <c r="N12" i="16"/>
  <c r="AB106" i="16"/>
  <c r="AB107" i="16"/>
  <c r="AB105" i="16"/>
  <c r="AC8" i="16"/>
  <c r="Q57" i="16"/>
  <c r="AA21" i="16"/>
  <c r="AC9" i="16"/>
  <c r="N27" i="16"/>
  <c r="Z28" i="16"/>
  <c r="Z27" i="16"/>
  <c r="Z56" i="16"/>
  <c r="AA13" i="16"/>
  <c r="R57" i="16"/>
  <c r="X57" i="16"/>
  <c r="N13" i="7"/>
  <c r="N22" i="7"/>
  <c r="R108" i="7"/>
  <c r="R107" i="7"/>
  <c r="S8" i="7"/>
  <c r="T8" i="7"/>
  <c r="O22" i="7"/>
  <c r="Q9" i="7"/>
  <c r="O13" i="7"/>
  <c r="O56" i="7"/>
  <c r="N29" i="7"/>
  <c r="S106" i="7"/>
  <c r="N48" i="7"/>
  <c r="O48" i="7"/>
  <c r="O29" i="7"/>
  <c r="Z104" i="18"/>
  <c r="AA68" i="18"/>
  <c r="AD9" i="18"/>
  <c r="AA75" i="18"/>
  <c r="AE153" i="18"/>
  <c r="AE152" i="18"/>
  <c r="AE154" i="18"/>
  <c r="AF8" i="18"/>
  <c r="AA102" i="18"/>
  <c r="AA12" i="18"/>
  <c r="AB75" i="18"/>
  <c r="AB68" i="18"/>
  <c r="AB94" i="18"/>
  <c r="N103" i="18"/>
  <c r="N104" i="18"/>
  <c r="Z74" i="17"/>
  <c r="Z103" i="17"/>
  <c r="AD154" i="17"/>
  <c r="AD152" i="17"/>
  <c r="AD153" i="17"/>
  <c r="AE8" i="17"/>
  <c r="N12" i="7"/>
  <c r="Z102" i="17"/>
  <c r="Z12" i="17"/>
  <c r="AC9" i="17"/>
  <c r="Y74" i="17"/>
  <c r="AA68" i="17"/>
  <c r="Y102" i="17"/>
  <c r="Y12" i="17"/>
  <c r="AA13" i="17"/>
  <c r="AA75" i="17"/>
  <c r="AA55" i="16"/>
  <c r="AA12" i="16"/>
  <c r="AD9" i="16"/>
  <c r="AB21" i="16"/>
  <c r="AB28" i="16"/>
  <c r="AB47" i="16"/>
  <c r="N56" i="16"/>
  <c r="N57" i="16"/>
  <c r="AA47" i="16"/>
  <c r="AC107" i="16"/>
  <c r="AC105" i="16"/>
  <c r="AC106" i="16"/>
  <c r="AD8" i="16"/>
  <c r="Z57" i="16"/>
  <c r="AA28" i="16"/>
  <c r="AB13" i="16"/>
  <c r="N56" i="7"/>
  <c r="S107" i="7"/>
  <c r="S108" i="7"/>
  <c r="O28" i="7"/>
  <c r="O57" i="7"/>
  <c r="O58" i="7"/>
  <c r="O12" i="7"/>
  <c r="T108" i="7"/>
  <c r="T107" i="7"/>
  <c r="T106" i="7"/>
  <c r="U8" i="7"/>
  <c r="N28" i="7"/>
  <c r="R9" i="7"/>
  <c r="P22" i="7"/>
  <c r="Z104" i="17"/>
  <c r="AF153" i="18"/>
  <c r="AF154" i="18"/>
  <c r="AF152" i="18"/>
  <c r="AG8" i="18"/>
  <c r="AA74" i="18"/>
  <c r="AB13" i="18"/>
  <c r="AB74" i="18"/>
  <c r="AB103" i="18"/>
  <c r="AC13" i="18"/>
  <c r="AC75" i="18"/>
  <c r="AE9" i="18"/>
  <c r="AC68" i="18"/>
  <c r="AA102" i="17"/>
  <c r="AA12" i="17"/>
  <c r="AD9" i="17"/>
  <c r="AB94" i="17"/>
  <c r="Y103" i="17"/>
  <c r="AA94" i="17"/>
  <c r="AA74" i="17"/>
  <c r="AB68" i="17"/>
  <c r="AB75" i="17"/>
  <c r="AE153" i="17"/>
  <c r="AE152" i="17"/>
  <c r="AE154" i="17"/>
  <c r="AF8" i="17"/>
  <c r="AB13" i="17"/>
  <c r="AB55" i="16"/>
  <c r="AB12" i="16"/>
  <c r="AB27" i="16"/>
  <c r="AB56" i="16"/>
  <c r="AC21" i="16"/>
  <c r="AD107" i="16"/>
  <c r="AD105" i="16"/>
  <c r="AD106" i="16"/>
  <c r="AE8" i="16"/>
  <c r="AC13" i="16"/>
  <c r="AE9" i="16"/>
  <c r="AA27" i="16"/>
  <c r="AC28" i="16"/>
  <c r="N57" i="7"/>
  <c r="P12" i="7"/>
  <c r="P29" i="7"/>
  <c r="Q29" i="7"/>
  <c r="V8" i="7"/>
  <c r="U106" i="7"/>
  <c r="U108" i="7"/>
  <c r="U107" i="7"/>
  <c r="S9" i="7"/>
  <c r="Q13" i="7"/>
  <c r="P48" i="7"/>
  <c r="AC102" i="18"/>
  <c r="AC12" i="18"/>
  <c r="AD13" i="18"/>
  <c r="AD94" i="18"/>
  <c r="AC94" i="18"/>
  <c r="AC74" i="18"/>
  <c r="AB102" i="18"/>
  <c r="AB12" i="18"/>
  <c r="AF9" i="18"/>
  <c r="AD75" i="18"/>
  <c r="AG154" i="18"/>
  <c r="AG152" i="18"/>
  <c r="AG153" i="18"/>
  <c r="AH8" i="18"/>
  <c r="AD68" i="18"/>
  <c r="AA103" i="18"/>
  <c r="AB74" i="17"/>
  <c r="AB103" i="17"/>
  <c r="AA103" i="17"/>
  <c r="AA104" i="17"/>
  <c r="AB102" i="17"/>
  <c r="AB12" i="17"/>
  <c r="AC13" i="17"/>
  <c r="AC94" i="17"/>
  <c r="AC75" i="17"/>
  <c r="AF153" i="17"/>
  <c r="AF152" i="17"/>
  <c r="AF154" i="17"/>
  <c r="AG8" i="17"/>
  <c r="AC68" i="17"/>
  <c r="Y104" i="17"/>
  <c r="AE9" i="17"/>
  <c r="AC55" i="16"/>
  <c r="AC12" i="16"/>
  <c r="AE106" i="16"/>
  <c r="AE105" i="16"/>
  <c r="AE107" i="16"/>
  <c r="AF8" i="16"/>
  <c r="AC47" i="16"/>
  <c r="AC27" i="16"/>
  <c r="AC56" i="16"/>
  <c r="AD47" i="16"/>
  <c r="AB57" i="16"/>
  <c r="AD13" i="16"/>
  <c r="AD28" i="16"/>
  <c r="AA56" i="16"/>
  <c r="AF9" i="16"/>
  <c r="Q56" i="7"/>
  <c r="N58" i="7"/>
  <c r="T9" i="7"/>
  <c r="Q22" i="7"/>
  <c r="R22" i="7"/>
  <c r="R13" i="7"/>
  <c r="R56" i="7"/>
  <c r="V106" i="7"/>
  <c r="V107" i="7"/>
  <c r="W8" i="7"/>
  <c r="V108" i="7"/>
  <c r="Q48" i="7"/>
  <c r="P28" i="7"/>
  <c r="AC103" i="18"/>
  <c r="AC104" i="18"/>
  <c r="AD74" i="18"/>
  <c r="AD103" i="18"/>
  <c r="AE13" i="18"/>
  <c r="AG9" i="18"/>
  <c r="AB104" i="18"/>
  <c r="AH154" i="18"/>
  <c r="AH152" i="18"/>
  <c r="AH153" i="18"/>
  <c r="AI8" i="18"/>
  <c r="AE68" i="18"/>
  <c r="AE94" i="18"/>
  <c r="AD102" i="18"/>
  <c r="AD104" i="18"/>
  <c r="AD12" i="18"/>
  <c r="AA104" i="18"/>
  <c r="AE75" i="18"/>
  <c r="AC102" i="17"/>
  <c r="AC12" i="17"/>
  <c r="AC74" i="17"/>
  <c r="AD75" i="17"/>
  <c r="AD13" i="17"/>
  <c r="AD68" i="17"/>
  <c r="AG154" i="17"/>
  <c r="AG152" i="17"/>
  <c r="AG153" i="17"/>
  <c r="AH8" i="17"/>
  <c r="AF9" i="17"/>
  <c r="AD94" i="17"/>
  <c r="AB104" i="17"/>
  <c r="AD55" i="16"/>
  <c r="AE28" i="16"/>
  <c r="AG9" i="16"/>
  <c r="AA57" i="16"/>
  <c r="AF106" i="16"/>
  <c r="AF107" i="16"/>
  <c r="AF105" i="16"/>
  <c r="AG8" i="16"/>
  <c r="AE47" i="16"/>
  <c r="AE13" i="16"/>
  <c r="AE21" i="16"/>
  <c r="AD21" i="16"/>
  <c r="AD12" i="16"/>
  <c r="AD27" i="16"/>
  <c r="AC57" i="16"/>
  <c r="P57" i="7"/>
  <c r="P58" i="7"/>
  <c r="Q28" i="7"/>
  <c r="Q57" i="7"/>
  <c r="Q58" i="7"/>
  <c r="R12" i="7"/>
  <c r="R29" i="7"/>
  <c r="Q12" i="7"/>
  <c r="S13" i="7"/>
  <c r="S56" i="7"/>
  <c r="U9" i="7"/>
  <c r="W108" i="7"/>
  <c r="W107" i="7"/>
  <c r="W106" i="7"/>
  <c r="X8" i="7"/>
  <c r="R48" i="7"/>
  <c r="S29" i="7"/>
  <c r="S22" i="7"/>
  <c r="S48" i="7"/>
  <c r="AE74" i="18"/>
  <c r="AE103" i="18"/>
  <c r="AI153" i="18"/>
  <c r="AI152" i="18"/>
  <c r="AI154" i="18"/>
  <c r="AJ8" i="18"/>
  <c r="AF13" i="18"/>
  <c r="AF75" i="18"/>
  <c r="AF68" i="18"/>
  <c r="AE102" i="18"/>
  <c r="AE12" i="18"/>
  <c r="AH9" i="18"/>
  <c r="AF94" i="18"/>
  <c r="AD74" i="17"/>
  <c r="AD103" i="17"/>
  <c r="AE13" i="17"/>
  <c r="AC103" i="17"/>
  <c r="AC104" i="17"/>
  <c r="AE68" i="17"/>
  <c r="AE94" i="17"/>
  <c r="AD102" i="17"/>
  <c r="AD12" i="17"/>
  <c r="AG9" i="17"/>
  <c r="AH154" i="17"/>
  <c r="AH152" i="17"/>
  <c r="AH153" i="17"/>
  <c r="AI8" i="17"/>
  <c r="AE75" i="17"/>
  <c r="AE27" i="16"/>
  <c r="AE56" i="16"/>
  <c r="AE55" i="16"/>
  <c r="AE12" i="16"/>
  <c r="AF47" i="16"/>
  <c r="AD56" i="16"/>
  <c r="AD57" i="16"/>
  <c r="AH9" i="16"/>
  <c r="AF13" i="16"/>
  <c r="AF21" i="16"/>
  <c r="AF28" i="16"/>
  <c r="AG107" i="16"/>
  <c r="AG105" i="16"/>
  <c r="AG106" i="16"/>
  <c r="AH8" i="16"/>
  <c r="S28" i="7"/>
  <c r="S57" i="7"/>
  <c r="S58" i="7"/>
  <c r="S12" i="7"/>
  <c r="X107" i="7"/>
  <c r="X108" i="7"/>
  <c r="X106" i="7"/>
  <c r="Y8" i="7"/>
  <c r="V9" i="7"/>
  <c r="T13" i="7"/>
  <c r="T56" i="7"/>
  <c r="T48" i="7"/>
  <c r="T22" i="7"/>
  <c r="R28" i="7"/>
  <c r="AE57" i="16"/>
  <c r="AF74" i="18"/>
  <c r="AF102" i="18"/>
  <c r="AF12" i="18"/>
  <c r="AG68" i="18"/>
  <c r="AG94" i="18"/>
  <c r="AG13" i="18"/>
  <c r="AE104" i="18"/>
  <c r="AJ153" i="18"/>
  <c r="AJ154" i="18"/>
  <c r="AJ152" i="18"/>
  <c r="AK8" i="18"/>
  <c r="AI9" i="18"/>
  <c r="AG75" i="18"/>
  <c r="AE74" i="17"/>
  <c r="AE103" i="17"/>
  <c r="AE102" i="17"/>
  <c r="AE12" i="17"/>
  <c r="AH9" i="17"/>
  <c r="AF68" i="17"/>
  <c r="AF27" i="16"/>
  <c r="AF56" i="16"/>
  <c r="AI153" i="17"/>
  <c r="AI152" i="17"/>
  <c r="AI154" i="17"/>
  <c r="AJ8" i="17"/>
  <c r="AF13" i="17"/>
  <c r="AF75" i="17"/>
  <c r="AF94" i="17"/>
  <c r="AD104" i="17"/>
  <c r="AF55" i="16"/>
  <c r="AF12" i="16"/>
  <c r="AI9" i="16"/>
  <c r="AG47" i="16"/>
  <c r="AH107" i="16"/>
  <c r="AH105" i="16"/>
  <c r="AH106" i="16"/>
  <c r="AI8" i="16"/>
  <c r="AG13" i="16"/>
  <c r="AG21" i="16"/>
  <c r="AG28" i="16"/>
  <c r="R57" i="7"/>
  <c r="T12" i="7"/>
  <c r="Y108" i="7"/>
  <c r="Z8" i="7"/>
  <c r="Y107" i="7"/>
  <c r="Y106" i="7"/>
  <c r="W9" i="7"/>
  <c r="T29" i="7"/>
  <c r="U48" i="7"/>
  <c r="AG27" i="16"/>
  <c r="AG56" i="16"/>
  <c r="AG102" i="18"/>
  <c r="AG12" i="18"/>
  <c r="AH75" i="18"/>
  <c r="AF103" i="18"/>
  <c r="AF104" i="18"/>
  <c r="AG74" i="18"/>
  <c r="AG103" i="18"/>
  <c r="AH13" i="18"/>
  <c r="AH94" i="18"/>
  <c r="AK154" i="18"/>
  <c r="AK152" i="18"/>
  <c r="AK153" i="18"/>
  <c r="AL8" i="18"/>
  <c r="AE104" i="17"/>
  <c r="AJ9" i="18"/>
  <c r="AH68" i="18"/>
  <c r="AF102" i="17"/>
  <c r="AF12" i="17"/>
  <c r="AF74" i="17"/>
  <c r="AF103" i="17"/>
  <c r="AG13" i="17"/>
  <c r="AG75" i="17"/>
  <c r="AJ153" i="17"/>
  <c r="AJ154" i="17"/>
  <c r="AJ152" i="17"/>
  <c r="AK8" i="17"/>
  <c r="AI9" i="17"/>
  <c r="AG68" i="17"/>
  <c r="AG94" i="17"/>
  <c r="AG55" i="16"/>
  <c r="AG12" i="16"/>
  <c r="AI106" i="16"/>
  <c r="AI105" i="16"/>
  <c r="AI107" i="16"/>
  <c r="AJ8" i="16"/>
  <c r="AH21" i="16"/>
  <c r="AH47" i="16"/>
  <c r="AJ9" i="16"/>
  <c r="AF57" i="16"/>
  <c r="AH13" i="16"/>
  <c r="AH28" i="16"/>
  <c r="R58" i="7"/>
  <c r="V13" i="7"/>
  <c r="V56" i="7"/>
  <c r="T28" i="7"/>
  <c r="Z106" i="7"/>
  <c r="Z108" i="7"/>
  <c r="AA8" i="7"/>
  <c r="Z107" i="7"/>
  <c r="U13" i="7"/>
  <c r="U56" i="7"/>
  <c r="U29" i="7"/>
  <c r="V22" i="7"/>
  <c r="X9" i="7"/>
  <c r="V48" i="7"/>
  <c r="U22" i="7"/>
  <c r="AH74" i="18"/>
  <c r="AH103" i="18"/>
  <c r="AH102" i="18"/>
  <c r="AH12" i="18"/>
  <c r="AI75" i="18"/>
  <c r="AG104" i="18"/>
  <c r="AI94" i="18"/>
  <c r="AI68" i="18"/>
  <c r="AI13" i="18"/>
  <c r="AL154" i="18"/>
  <c r="AL152" i="18"/>
  <c r="AL153" i="18"/>
  <c r="AM8" i="18"/>
  <c r="AK9" i="18"/>
  <c r="AG74" i="17"/>
  <c r="AG103" i="17"/>
  <c r="AG102" i="17"/>
  <c r="AG12" i="17"/>
  <c r="AH27" i="16"/>
  <c r="AH56" i="16"/>
  <c r="AH94" i="17"/>
  <c r="AK154" i="17"/>
  <c r="AK152" i="17"/>
  <c r="AK153" i="17"/>
  <c r="AL8" i="17"/>
  <c r="AH13" i="17"/>
  <c r="AH68" i="17"/>
  <c r="AJ9" i="17"/>
  <c r="AH75" i="17"/>
  <c r="AF104" i="17"/>
  <c r="AH55" i="16"/>
  <c r="AH12" i="16"/>
  <c r="AK9" i="16"/>
  <c r="AI47" i="16"/>
  <c r="AJ106" i="16"/>
  <c r="AJ107" i="16"/>
  <c r="AJ105" i="16"/>
  <c r="AK8" i="16"/>
  <c r="AI28" i="16"/>
  <c r="AI13" i="16"/>
  <c r="AG57" i="16"/>
  <c r="AI21" i="16"/>
  <c r="T57" i="7"/>
  <c r="T58" i="7"/>
  <c r="V12" i="7"/>
  <c r="Y9" i="7"/>
  <c r="W48" i="7"/>
  <c r="V29" i="7"/>
  <c r="U12" i="7"/>
  <c r="U28" i="7"/>
  <c r="U57" i="7"/>
  <c r="U58" i="7"/>
  <c r="W13" i="7"/>
  <c r="W56" i="7"/>
  <c r="AA108" i="7"/>
  <c r="AA107" i="7"/>
  <c r="AA106" i="7"/>
  <c r="AB8" i="7"/>
  <c r="AI74" i="18"/>
  <c r="AI103" i="18"/>
  <c r="AI102" i="18"/>
  <c r="AI12" i="18"/>
  <c r="AJ75" i="18"/>
  <c r="AL9" i="18"/>
  <c r="AJ94" i="18"/>
  <c r="AH104" i="18"/>
  <c r="AI27" i="16"/>
  <c r="AI56" i="16"/>
  <c r="AJ13" i="18"/>
  <c r="AJ68" i="18"/>
  <c r="AM153" i="18"/>
  <c r="AM154" i="18"/>
  <c r="AM152" i="18"/>
  <c r="AH74" i="17"/>
  <c r="AH103" i="17"/>
  <c r="AH102" i="17"/>
  <c r="AH12" i="17"/>
  <c r="AI13" i="17"/>
  <c r="AI68" i="17"/>
  <c r="AI75" i="17"/>
  <c r="AI94" i="17"/>
  <c r="AL154" i="17"/>
  <c r="AL152" i="17"/>
  <c r="AL153" i="17"/>
  <c r="AM8" i="17"/>
  <c r="AG104" i="17"/>
  <c r="AK9" i="17"/>
  <c r="AI55" i="16"/>
  <c r="AI12" i="16"/>
  <c r="AK107" i="16"/>
  <c r="AK105" i="16"/>
  <c r="AK106" i="16"/>
  <c r="AL8" i="16"/>
  <c r="AL9" i="16"/>
  <c r="AJ47" i="16"/>
  <c r="AJ28" i="16"/>
  <c r="AJ13" i="16"/>
  <c r="AJ21" i="16"/>
  <c r="AH57" i="16"/>
  <c r="AB106" i="7"/>
  <c r="AB107" i="7"/>
  <c r="AB108" i="7"/>
  <c r="AC8" i="7"/>
  <c r="W22" i="7"/>
  <c r="W29" i="7"/>
  <c r="X48" i="7"/>
  <c r="V28" i="7"/>
  <c r="Z9" i="7"/>
  <c r="AI57" i="16"/>
  <c r="AH104" i="17"/>
  <c r="AJ74" i="18"/>
  <c r="AJ103" i="18"/>
  <c r="AJ102" i="18"/>
  <c r="AJ12" i="18"/>
  <c r="AI74" i="17"/>
  <c r="AI103" i="17"/>
  <c r="AK94" i="18"/>
  <c r="AK13" i="18"/>
  <c r="AI104" i="18"/>
  <c r="AM9" i="18"/>
  <c r="AK68" i="18"/>
  <c r="AK75" i="18"/>
  <c r="AI102" i="17"/>
  <c r="AI12" i="17"/>
  <c r="AJ94" i="17"/>
  <c r="AJ68" i="17"/>
  <c r="AM153" i="17"/>
  <c r="AM152" i="17"/>
  <c r="AM154" i="17"/>
  <c r="AJ27" i="16"/>
  <c r="AJ56" i="16"/>
  <c r="AL9" i="17"/>
  <c r="AJ13" i="17"/>
  <c r="AJ75" i="17"/>
  <c r="AJ55" i="16"/>
  <c r="AJ12" i="16"/>
  <c r="AK21" i="16"/>
  <c r="AK13" i="16"/>
  <c r="AM9" i="16"/>
  <c r="AK28" i="16"/>
  <c r="AK47" i="16"/>
  <c r="AL107" i="16"/>
  <c r="AL105" i="16"/>
  <c r="AL106" i="16"/>
  <c r="AM8" i="16"/>
  <c r="V57" i="7"/>
  <c r="V58" i="7"/>
  <c r="X13" i="7"/>
  <c r="X56" i="7"/>
  <c r="X29" i="7"/>
  <c r="AA9" i="7"/>
  <c r="Y29" i="7"/>
  <c r="X22" i="7"/>
  <c r="AC107" i="7"/>
  <c r="AC108" i="7"/>
  <c r="AC106" i="7"/>
  <c r="AD8" i="7"/>
  <c r="Y13" i="7"/>
  <c r="Y56" i="7"/>
  <c r="W28" i="7"/>
  <c r="W57" i="7"/>
  <c r="W58" i="7"/>
  <c r="W12" i="7"/>
  <c r="AI104" i="17"/>
  <c r="AK74" i="18"/>
  <c r="AK103" i="18"/>
  <c r="AJ57" i="16"/>
  <c r="AL68" i="18"/>
  <c r="AL75" i="18"/>
  <c r="AK102" i="18"/>
  <c r="AK104" i="18"/>
  <c r="AK12" i="18"/>
  <c r="AN98" i="18"/>
  <c r="AN97" i="18"/>
  <c r="AN96" i="18"/>
  <c r="AN92" i="18"/>
  <c r="AN91" i="18"/>
  <c r="AN90" i="18"/>
  <c r="AN89" i="18"/>
  <c r="AN88" i="18"/>
  <c r="AN87" i="18"/>
  <c r="AN86" i="18"/>
  <c r="AN85" i="18"/>
  <c r="AN80" i="18"/>
  <c r="AN79" i="18"/>
  <c r="AN78" i="18"/>
  <c r="AN77" i="18"/>
  <c r="AN84" i="18"/>
  <c r="AN83" i="18"/>
  <c r="AN82" i="18"/>
  <c r="AN81" i="18"/>
  <c r="AN72" i="18"/>
  <c r="AN66" i="18"/>
  <c r="AN65" i="18"/>
  <c r="AN64" i="18"/>
  <c r="AN63" i="18"/>
  <c r="AN62" i="18"/>
  <c r="AN61" i="18"/>
  <c r="AN60" i="18"/>
  <c r="AN59" i="18"/>
  <c r="AN55" i="18"/>
  <c r="AN70" i="18"/>
  <c r="AN71" i="18"/>
  <c r="AN57" i="18"/>
  <c r="AN56" i="18"/>
  <c r="AN52" i="18"/>
  <c r="AN50" i="18"/>
  <c r="AN49" i="18"/>
  <c r="AN48" i="18"/>
  <c r="AN47" i="18"/>
  <c r="AN46" i="18"/>
  <c r="AN45" i="18"/>
  <c r="AN44" i="18"/>
  <c r="AN43" i="18"/>
  <c r="AN42" i="18"/>
  <c r="AN41" i="18"/>
  <c r="AN40" i="18"/>
  <c r="AN39" i="18"/>
  <c r="AN38" i="18"/>
  <c r="AN37" i="18"/>
  <c r="AN58" i="18"/>
  <c r="AN53" i="18"/>
  <c r="AN51" i="18"/>
  <c r="AN36" i="18"/>
  <c r="AN34" i="18"/>
  <c r="AN32" i="18"/>
  <c r="AN30" i="18"/>
  <c r="AN29" i="18"/>
  <c r="AN28" i="18"/>
  <c r="AN27" i="18"/>
  <c r="AN26" i="18"/>
  <c r="AN25" i="18"/>
  <c r="AN24" i="18"/>
  <c r="AN23" i="18"/>
  <c r="AN22" i="18"/>
  <c r="AN21" i="18"/>
  <c r="AN20" i="18"/>
  <c r="AN19" i="18"/>
  <c r="AN18" i="18"/>
  <c r="AN17" i="18"/>
  <c r="AN16" i="18"/>
  <c r="AN33" i="18"/>
  <c r="AN54" i="18"/>
  <c r="AN14" i="18"/>
  <c r="AN35" i="18"/>
  <c r="AN31" i="18"/>
  <c r="AL13" i="18"/>
  <c r="AL94" i="18"/>
  <c r="AJ104" i="18"/>
  <c r="AJ102" i="17"/>
  <c r="AJ12" i="17"/>
  <c r="AJ74" i="17"/>
  <c r="AJ103" i="17"/>
  <c r="AK13" i="17"/>
  <c r="AK27" i="16"/>
  <c r="AK56" i="16"/>
  <c r="AK75" i="17"/>
  <c r="AM9" i="17"/>
  <c r="AK68" i="17"/>
  <c r="AK94" i="17"/>
  <c r="AN51" i="16"/>
  <c r="AN50" i="16"/>
  <c r="AN49" i="16"/>
  <c r="AN45" i="16"/>
  <c r="AN44" i="16"/>
  <c r="AN43" i="16"/>
  <c r="AN42" i="16"/>
  <c r="AN41" i="16"/>
  <c r="AN40" i="16"/>
  <c r="AN39" i="16"/>
  <c r="AN38" i="16"/>
  <c r="AN37" i="16"/>
  <c r="AN33" i="16"/>
  <c r="AN32" i="16"/>
  <c r="AN31" i="16"/>
  <c r="AN30" i="16"/>
  <c r="AN36" i="16"/>
  <c r="AN35" i="16"/>
  <c r="AN34" i="16"/>
  <c r="AN25" i="16"/>
  <c r="AN24" i="16"/>
  <c r="AN23" i="16"/>
  <c r="AN19" i="16"/>
  <c r="AN18" i="16"/>
  <c r="AN17" i="16"/>
  <c r="AN16" i="16"/>
  <c r="AN15" i="16"/>
  <c r="AN14" i="16"/>
  <c r="AK55" i="16"/>
  <c r="AK12" i="16"/>
  <c r="AL28" i="16"/>
  <c r="AL13" i="16"/>
  <c r="AM106" i="16"/>
  <c r="AM107" i="16"/>
  <c r="AM105" i="16"/>
  <c r="AL21" i="16"/>
  <c r="AL47" i="16"/>
  <c r="X12" i="7"/>
  <c r="AB9" i="7"/>
  <c r="Z13" i="7"/>
  <c r="Z56" i="7"/>
  <c r="Y22" i="7"/>
  <c r="Y12" i="7"/>
  <c r="AD108" i="7"/>
  <c r="AE8" i="7"/>
  <c r="AD107" i="7"/>
  <c r="AD106" i="7"/>
  <c r="Z29" i="7"/>
  <c r="X28" i="7"/>
  <c r="X57" i="7"/>
  <c r="X58" i="7"/>
  <c r="Y48" i="7"/>
  <c r="AK57" i="16"/>
  <c r="AL74" i="18"/>
  <c r="AL103" i="18"/>
  <c r="AL102" i="18"/>
  <c r="AL12" i="18"/>
  <c r="AN15" i="18"/>
  <c r="AN67" i="18"/>
  <c r="AN69" i="18"/>
  <c r="AN73" i="18"/>
  <c r="AN95" i="18"/>
  <c r="AN99" i="18"/>
  <c r="AN76" i="18"/>
  <c r="AN93" i="18"/>
  <c r="AK74" i="17"/>
  <c r="AK103" i="17"/>
  <c r="AL13" i="17"/>
  <c r="AL68" i="17"/>
  <c r="AL94" i="17"/>
  <c r="AK102" i="17"/>
  <c r="AK104" i="17"/>
  <c r="AK12" i="17"/>
  <c r="AL75" i="17"/>
  <c r="AN97" i="17"/>
  <c r="AN92" i="17"/>
  <c r="AN91" i="17"/>
  <c r="AN89" i="17"/>
  <c r="AN88" i="17"/>
  <c r="AN87" i="17"/>
  <c r="AN86" i="17"/>
  <c r="AN85" i="17"/>
  <c r="AN84" i="17"/>
  <c r="AN98" i="17"/>
  <c r="AN90" i="17"/>
  <c r="AN83" i="17"/>
  <c r="AN82" i="17"/>
  <c r="AN81" i="17"/>
  <c r="AN96" i="17"/>
  <c r="AN80" i="17"/>
  <c r="AN79" i="17"/>
  <c r="AN78" i="17"/>
  <c r="AN77" i="17"/>
  <c r="AN66" i="17"/>
  <c r="AN65" i="17"/>
  <c r="AN64" i="17"/>
  <c r="AN63" i="17"/>
  <c r="AN62" i="17"/>
  <c r="AN61" i="17"/>
  <c r="AN60" i="17"/>
  <c r="AN59" i="17"/>
  <c r="AN58" i="17"/>
  <c r="AN72" i="17"/>
  <c r="AN71" i="17"/>
  <c r="AN70" i="17"/>
  <c r="AN53" i="17"/>
  <c r="AN55" i="17"/>
  <c r="AN51" i="17"/>
  <c r="AN52" i="17"/>
  <c r="AN56" i="17"/>
  <c r="AN50" i="17"/>
  <c r="AN49" i="17"/>
  <c r="AN48" i="17"/>
  <c r="AN47" i="17"/>
  <c r="AN46" i="17"/>
  <c r="AN45" i="17"/>
  <c r="AN44" i="17"/>
  <c r="AN43" i="17"/>
  <c r="AN42" i="17"/>
  <c r="AN41" i="17"/>
  <c r="AN40" i="17"/>
  <c r="AN39" i="17"/>
  <c r="AN38" i="17"/>
  <c r="AN36" i="17"/>
  <c r="AN54" i="17"/>
  <c r="AN35" i="17"/>
  <c r="AN34" i="17"/>
  <c r="AN33" i="17"/>
  <c r="AN32" i="17"/>
  <c r="AN31" i="17"/>
  <c r="AN30" i="17"/>
  <c r="AN29" i="17"/>
  <c r="AN27" i="17"/>
  <c r="AN23" i="17"/>
  <c r="AN18" i="17"/>
  <c r="AN16" i="17"/>
  <c r="AN14" i="17"/>
  <c r="AN37" i="17"/>
  <c r="AN22" i="17"/>
  <c r="AN28" i="17"/>
  <c r="AN24" i="17"/>
  <c r="AN20" i="17"/>
  <c r="AN26" i="17"/>
  <c r="AN57" i="17"/>
  <c r="AN25" i="17"/>
  <c r="AN21" i="17"/>
  <c r="AN19" i="17"/>
  <c r="AN17" i="17"/>
  <c r="AJ104" i="17"/>
  <c r="AN48" i="16"/>
  <c r="AN52" i="16"/>
  <c r="AN20" i="16"/>
  <c r="AN22" i="16"/>
  <c r="AN26" i="16"/>
  <c r="AL55" i="16"/>
  <c r="AL12" i="16"/>
  <c r="AN29" i="16"/>
  <c r="AN46" i="16"/>
  <c r="AL27" i="16"/>
  <c r="AL56" i="16"/>
  <c r="AC9" i="7"/>
  <c r="AA48" i="7"/>
  <c r="AA13" i="7"/>
  <c r="AA56" i="7"/>
  <c r="AA29" i="7"/>
  <c r="Z22" i="7"/>
  <c r="AE108" i="7"/>
  <c r="AE107" i="7"/>
  <c r="AE106" i="7"/>
  <c r="AF8" i="7"/>
  <c r="Z48" i="7"/>
  <c r="Z28" i="7"/>
  <c r="Z57" i="7"/>
  <c r="Z58" i="7"/>
  <c r="Y28" i="7"/>
  <c r="AM13" i="18"/>
  <c r="AM102" i="18"/>
  <c r="AM75" i="18"/>
  <c r="AM68" i="18"/>
  <c r="AN68" i="18"/>
  <c r="AM94" i="18"/>
  <c r="AN94" i="18"/>
  <c r="AL104" i="18"/>
  <c r="AL74" i="17"/>
  <c r="AL103" i="17"/>
  <c r="AL102" i="17"/>
  <c r="AL12" i="17"/>
  <c r="AN15" i="17"/>
  <c r="AN67" i="17"/>
  <c r="AN69" i="17"/>
  <c r="AN73" i="17"/>
  <c r="AN76" i="17"/>
  <c r="AN93" i="17"/>
  <c r="AM47" i="16"/>
  <c r="AN47" i="16"/>
  <c r="AN95" i="17"/>
  <c r="AN99" i="17"/>
  <c r="AM28" i="16"/>
  <c r="AM13" i="16"/>
  <c r="AM21" i="16"/>
  <c r="AN21" i="16"/>
  <c r="AL57" i="16"/>
  <c r="Y57" i="7"/>
  <c r="Y58" i="7"/>
  <c r="AD9" i="7"/>
  <c r="AB29" i="7"/>
  <c r="AA22" i="7"/>
  <c r="AA12" i="7"/>
  <c r="AF106" i="7"/>
  <c r="AF108" i="7"/>
  <c r="AF107" i="7"/>
  <c r="AG8" i="7"/>
  <c r="Z12" i="7"/>
  <c r="AA28" i="7"/>
  <c r="AA57" i="7"/>
  <c r="AA58" i="7"/>
  <c r="AN13" i="18"/>
  <c r="AM74" i="18"/>
  <c r="AM103" i="18"/>
  <c r="AN103" i="18"/>
  <c r="M21" i="6"/>
  <c r="AN75" i="18"/>
  <c r="AM12" i="18"/>
  <c r="AN12" i="18"/>
  <c r="AN102" i="18"/>
  <c r="M18" i="6"/>
  <c r="AM68" i="17"/>
  <c r="AN68" i="17"/>
  <c r="AN74" i="18"/>
  <c r="AM13" i="17"/>
  <c r="AM102" i="17"/>
  <c r="AM94" i="17"/>
  <c r="AN94" i="17"/>
  <c r="AM75" i="17"/>
  <c r="AL104" i="17"/>
  <c r="AM27" i="16"/>
  <c r="AN28" i="16"/>
  <c r="AM55" i="16"/>
  <c r="AM12" i="16"/>
  <c r="AN12" i="16"/>
  <c r="AN13" i="16"/>
  <c r="AC22" i="7"/>
  <c r="AB13" i="7"/>
  <c r="AB56" i="7"/>
  <c r="AB22" i="7"/>
  <c r="AG106" i="7"/>
  <c r="AH8" i="7"/>
  <c r="AG107" i="7"/>
  <c r="AG108" i="7"/>
  <c r="AC13" i="7"/>
  <c r="AC56" i="7"/>
  <c r="AB48" i="7"/>
  <c r="AE9" i="7"/>
  <c r="AC29" i="7"/>
  <c r="AM104" i="18"/>
  <c r="AN104" i="18"/>
  <c r="M26" i="6"/>
  <c r="AM12" i="17"/>
  <c r="AN12" i="17"/>
  <c r="AN13" i="17"/>
  <c r="AM74" i="17"/>
  <c r="AN75" i="17"/>
  <c r="AN102" i="17"/>
  <c r="J18" i="6"/>
  <c r="AN55" i="16"/>
  <c r="G18" i="6"/>
  <c r="AM56" i="16"/>
  <c r="AN56" i="16"/>
  <c r="G21" i="6"/>
  <c r="AN27" i="16"/>
  <c r="AD48" i="7"/>
  <c r="AF9" i="7"/>
  <c r="AC48" i="7"/>
  <c r="AC28" i="7"/>
  <c r="AC57" i="7"/>
  <c r="AC58" i="7"/>
  <c r="AB12" i="7"/>
  <c r="AB28" i="7"/>
  <c r="AB57" i="7"/>
  <c r="AB58" i="7"/>
  <c r="AH107" i="7"/>
  <c r="AH108" i="7"/>
  <c r="AH106" i="7"/>
  <c r="AI8" i="7"/>
  <c r="AD22" i="7"/>
  <c r="AC12" i="7"/>
  <c r="AM57" i="16"/>
  <c r="AN57" i="16"/>
  <c r="G26" i="6"/>
  <c r="AM103" i="17"/>
  <c r="AN74" i="17"/>
  <c r="AE22" i="7"/>
  <c r="AD13" i="7"/>
  <c r="AD56" i="7"/>
  <c r="AD29" i="7"/>
  <c r="AE13" i="7"/>
  <c r="AE56" i="7"/>
  <c r="AG9" i="7"/>
  <c r="AE48" i="7"/>
  <c r="AI108" i="7"/>
  <c r="AI107" i="7"/>
  <c r="AI106" i="7"/>
  <c r="AJ8" i="7"/>
  <c r="AE29" i="7"/>
  <c r="AN103" i="17"/>
  <c r="J21" i="6"/>
  <c r="AM104" i="17"/>
  <c r="AN104" i="17"/>
  <c r="J26" i="6"/>
  <c r="AE28" i="7"/>
  <c r="AE57" i="7"/>
  <c r="AE58" i="7"/>
  <c r="AJ108" i="7"/>
  <c r="AJ107" i="7"/>
  <c r="AK8" i="7"/>
  <c r="AJ106" i="7"/>
  <c r="AH9" i="7"/>
  <c r="AF48" i="7"/>
  <c r="AE12" i="7"/>
  <c r="AF13" i="7"/>
  <c r="AF56" i="7"/>
  <c r="AD28" i="7"/>
  <c r="AD57" i="7"/>
  <c r="AD58" i="7"/>
  <c r="AD12" i="7"/>
  <c r="AG22" i="7"/>
  <c r="AG13" i="7"/>
  <c r="AG56" i="7"/>
  <c r="AG29" i="7"/>
  <c r="AG48" i="7"/>
  <c r="AK106" i="7"/>
  <c r="AK108" i="7"/>
  <c r="AL8" i="7"/>
  <c r="AK107" i="7"/>
  <c r="AF22" i="7"/>
  <c r="AF29" i="7"/>
  <c r="AI9" i="7"/>
  <c r="AG28" i="7"/>
  <c r="AG57" i="7"/>
  <c r="AG58" i="7"/>
  <c r="AH13" i="7"/>
  <c r="AH56" i="7"/>
  <c r="AF12" i="7"/>
  <c r="AJ9" i="7"/>
  <c r="AL106" i="7"/>
  <c r="AL107" i="7"/>
  <c r="AM8" i="7"/>
  <c r="AL108" i="7"/>
  <c r="AG12" i="7"/>
  <c r="AH22" i="7"/>
  <c r="AH29" i="7"/>
  <c r="AH48" i="7"/>
  <c r="AF28" i="7"/>
  <c r="AF57" i="7"/>
  <c r="AF58" i="7"/>
  <c r="AK9" i="7"/>
  <c r="AI22" i="7"/>
  <c r="AM108" i="7"/>
  <c r="AM107" i="7"/>
  <c r="AM106" i="7"/>
  <c r="AI29" i="7"/>
  <c r="AH12" i="7"/>
  <c r="AH28" i="7"/>
  <c r="AH57" i="7"/>
  <c r="AH58" i="7"/>
  <c r="AJ29" i="7"/>
  <c r="AI13" i="7"/>
  <c r="AI56" i="7"/>
  <c r="AI48" i="7"/>
  <c r="AL9" i="7"/>
  <c r="AJ22" i="7"/>
  <c r="AK22" i="7"/>
  <c r="AK48" i="7"/>
  <c r="AK29" i="7"/>
  <c r="AJ48" i="7"/>
  <c r="AM9" i="7"/>
  <c r="AK13" i="7"/>
  <c r="AK56" i="7"/>
  <c r="AI12" i="7"/>
  <c r="AJ13" i="7"/>
  <c r="AJ56" i="7"/>
  <c r="AI28" i="7"/>
  <c r="AI57" i="7"/>
  <c r="AI58" i="7"/>
  <c r="AK28" i="7"/>
  <c r="AK57" i="7"/>
  <c r="AK58" i="7"/>
  <c r="AN49" i="7"/>
  <c r="AN52" i="7"/>
  <c r="AN51" i="7"/>
  <c r="AN45" i="7"/>
  <c r="AN41" i="7"/>
  <c r="AN37" i="7"/>
  <c r="AN32" i="7"/>
  <c r="AN26" i="7"/>
  <c r="AN19" i="7"/>
  <c r="AN16" i="7"/>
  <c r="AN46" i="7"/>
  <c r="AN42" i="7"/>
  <c r="AN38" i="7"/>
  <c r="AN33" i="7"/>
  <c r="AN23" i="7"/>
  <c r="AN20" i="7"/>
  <c r="AN50" i="7"/>
  <c r="AN44" i="7"/>
  <c r="AN40" i="7"/>
  <c r="AN36" i="7"/>
  <c r="AN35" i="7"/>
  <c r="AN31" i="7"/>
  <c r="AN25" i="7"/>
  <c r="AN18" i="7"/>
  <c r="AN14" i="7"/>
  <c r="AN24" i="7"/>
  <c r="AN17" i="7"/>
  <c r="AN43" i="7"/>
  <c r="AN39" i="7"/>
  <c r="AN34" i="7"/>
  <c r="AN30" i="7"/>
  <c r="AN15" i="7"/>
  <c r="AK12" i="7"/>
  <c r="AL22" i="7"/>
  <c r="AL29" i="7"/>
  <c r="AJ28" i="7"/>
  <c r="AJ57" i="7"/>
  <c r="AJ58" i="7"/>
  <c r="AJ12" i="7"/>
  <c r="AL48" i="7"/>
  <c r="AL13" i="7"/>
  <c r="AL56" i="7"/>
  <c r="AL28" i="7"/>
  <c r="AL57" i="7"/>
  <c r="AN47" i="7"/>
  <c r="AM13" i="7"/>
  <c r="AN21" i="7"/>
  <c r="AM22" i="7"/>
  <c r="AN22" i="7"/>
  <c r="AN27" i="7"/>
  <c r="AM48" i="7"/>
  <c r="AN48" i="7"/>
  <c r="AN53" i="7"/>
  <c r="AL58" i="7"/>
  <c r="AM29" i="7"/>
  <c r="AN29" i="7"/>
  <c r="AL12" i="7"/>
  <c r="AM12" i="7"/>
  <c r="AN12" i="7"/>
  <c r="AM56" i="7"/>
  <c r="AN13" i="7"/>
  <c r="G24" i="6"/>
  <c r="AM28" i="7"/>
  <c r="AN28" i="7"/>
  <c r="AM57" i="7"/>
  <c r="J54" i="7"/>
  <c r="AM58" i="7"/>
  <c r="AN56" i="7"/>
  <c r="D18" i="6"/>
  <c r="AN58" i="7"/>
  <c r="I54" i="7"/>
  <c r="D26" i="6"/>
  <c r="D24" i="6"/>
  <c r="AN57" i="7"/>
  <c r="D21" i="6"/>
</calcChain>
</file>

<file path=xl/sharedStrings.xml><?xml version="1.0" encoding="utf-8"?>
<sst xmlns="http://schemas.openxmlformats.org/spreadsheetml/2006/main" count="435" uniqueCount="99">
  <si>
    <t>Parameters</t>
  </si>
  <si>
    <t>Opslagen Bouwkundig</t>
  </si>
  <si>
    <t>%</t>
  </si>
  <si>
    <t>ABK</t>
  </si>
  <si>
    <t>AK</t>
  </si>
  <si>
    <t>Winst en risico</t>
  </si>
  <si>
    <t>Opslagen Installaties</t>
  </si>
  <si>
    <t>Project</t>
  </si>
  <si>
    <t>LCC Analyse Product</t>
  </si>
  <si>
    <t>Coördinatie installatie</t>
  </si>
  <si>
    <t>Projectnr.</t>
  </si>
  <si>
    <t>Omschrijving</t>
  </si>
  <si>
    <t>Plaats</t>
  </si>
  <si>
    <t>Versie</t>
  </si>
  <si>
    <t>Opslagen Onderhoudsperiode Bouwkundig</t>
  </si>
  <si>
    <t>Coördinatie onderhoud bouwkundig</t>
  </si>
  <si>
    <t>Opsteller</t>
  </si>
  <si>
    <t>Opslagen Onderhoudsperiode Installaties</t>
  </si>
  <si>
    <t>Coördinatie onderhoud installaties</t>
  </si>
  <si>
    <t>Betreft</t>
  </si>
  <si>
    <t>Peildatum</t>
  </si>
  <si>
    <t>Start</t>
  </si>
  <si>
    <t>Stop</t>
  </si>
  <si>
    <t>Planjaren - Planmatig</t>
  </si>
  <si>
    <t>Code</t>
  </si>
  <si>
    <t>Looptijd / taakstelling terugverdientijd</t>
  </si>
  <si>
    <t>jaar</t>
  </si>
  <si>
    <t>m2</t>
  </si>
  <si>
    <t>Hoev.hd</t>
  </si>
  <si>
    <t>Ehd</t>
  </si>
  <si>
    <t>Benaming elementcode:</t>
  </si>
  <si>
    <t>Prijs / Ehd</t>
  </si>
  <si>
    <t>Totaal</t>
  </si>
  <si>
    <t>Freq</t>
  </si>
  <si>
    <t>Opgesteld d.d.</t>
  </si>
  <si>
    <t>Productspecificaties:</t>
  </si>
  <si>
    <t>Paraaf</t>
  </si>
  <si>
    <t>(opmerkingen 03)</t>
  </si>
  <si>
    <t>Gecontr. d.d.</t>
  </si>
  <si>
    <t>(opmerkingen 04)</t>
  </si>
  <si>
    <t>Uitvoering conform technische omschrijving</t>
  </si>
  <si>
    <t>A</t>
  </si>
  <si>
    <t>initiële kosten</t>
  </si>
  <si>
    <t>bouwkundige kosten</t>
  </si>
  <si>
    <t>installatie kosten</t>
  </si>
  <si>
    <t>B</t>
  </si>
  <si>
    <t>onderhoudskosten</t>
  </si>
  <si>
    <t>bouwkundig onderhoud</t>
  </si>
  <si>
    <t>installatietechnisch onderhoud</t>
  </si>
  <si>
    <t>C</t>
  </si>
  <si>
    <t>Totaal reële kosten per periode</t>
  </si>
  <si>
    <t>(= regeltotaal)</t>
  </si>
  <si>
    <t>Looptijd</t>
  </si>
  <si>
    <t>Startjaar</t>
  </si>
  <si>
    <t>OPMERKINGEN</t>
  </si>
  <si>
    <t>a</t>
  </si>
  <si>
    <t>Leverancier:</t>
  </si>
  <si>
    <t>Type:</t>
  </si>
  <si>
    <t>CAPEX</t>
  </si>
  <si>
    <t>OPEX</t>
  </si>
  <si>
    <t>,</t>
  </si>
  <si>
    <t>Elektra</t>
  </si>
  <si>
    <t>Milieubelasting</t>
  </si>
  <si>
    <t>b</t>
  </si>
  <si>
    <t>opslagen bouwkundig</t>
  </si>
  <si>
    <t>opslagen installaties</t>
  </si>
  <si>
    <t>opslagen bouwkundig onderhoud</t>
  </si>
  <si>
    <t>opslagen installatiechnisch onderhoud</t>
  </si>
  <si>
    <t>INVEST</t>
  </si>
  <si>
    <t>GAS</t>
  </si>
  <si>
    <t>Energie</t>
  </si>
  <si>
    <t>LCC</t>
  </si>
  <si>
    <t>Totaal Investeringskosten (CAPEX)</t>
  </si>
  <si>
    <t>PROD 3</t>
  </si>
  <si>
    <t>PROD 4</t>
  </si>
  <si>
    <t>Totaal Onderhoudskosten )OPEX)</t>
  </si>
  <si>
    <t>TOTAAL LCC</t>
  </si>
  <si>
    <t>merk</t>
  </si>
  <si>
    <t>01-01-2019</t>
  </si>
  <si>
    <t>1-1-19</t>
  </si>
  <si>
    <t>BAM FM</t>
  </si>
  <si>
    <t>Product- of methode varianten:</t>
  </si>
  <si>
    <t>SIGMA</t>
  </si>
  <si>
    <t>Traditioneel</t>
  </si>
  <si>
    <t>SLIM Circulair</t>
  </si>
  <si>
    <t>Ede</t>
  </si>
  <si>
    <t>42</t>
  </si>
  <si>
    <t>NVT</t>
  </si>
  <si>
    <t>Wand schilderwerk</t>
  </si>
  <si>
    <t>Wand Schilderwerk</t>
  </si>
  <si>
    <t>Vervangingskosten</t>
  </si>
  <si>
    <t>Wandschilderwerk</t>
  </si>
  <si>
    <t>Vervangen schilderwerk</t>
  </si>
  <si>
    <t>Voorspelbaar onderhoud - Kwaliteit</t>
  </si>
  <si>
    <t>EKO-tex 9010 - NEN 2767 conditie 3</t>
  </si>
  <si>
    <t>EKO-tex 9010 - NEN 2767 conditie 2</t>
  </si>
  <si>
    <t>SCHILDERWERK conditie score</t>
  </si>
  <si>
    <t>Preventief bijwerken delen</t>
  </si>
  <si>
    <t>2% van totaal - preventief bijwerken om binnen conditie te blijven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</si>
</sst>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_-;_-* #,##0\-;_-* &quot;-&quot;_-;_-@"/>
    <numFmt numFmtId="165" formatCode="&quot;F&quot;#,##0;&quot;F&quot;#,##0\-"/>
    <numFmt numFmtId="166" formatCode="_-* #,##0.00_-;_-* #,##0.00\-;_-* &quot;-&quot;??_-;_-@"/>
    <numFmt numFmtId="167" formatCode="dd/mm/yyyy"/>
    <numFmt numFmtId="168" formatCode="_-* #,##0_-;_-* #,##0\-;_-* &quot;-&quot;??_-;_-@"/>
    <numFmt numFmtId="169" formatCode="_-&quot;€&quot;\ * #,##0_-;_-&quot;€&quot;\ * #,##0\-;_-&quot;€&quot;\ * &quot;-&quot;_-;_-@"/>
    <numFmt numFmtId="170" formatCode="#,##0_ ;\-#,##0\ "/>
    <numFmt numFmtId="171" formatCode=";;;"/>
    <numFmt numFmtId="172" formatCode="0.0"/>
    <numFmt numFmtId="173" formatCode="[$-413]dd\-mmm\-yy"/>
    <numFmt numFmtId="174" formatCode="_-* #,##0.0_-;_-* #,##0.0\-;_-* &quot;-&quot;??_-;_-@"/>
    <numFmt numFmtId="175" formatCode="_-* #,##0_-;_-* #,##0\-;_-* &quot;-&quot;??_-;_-@_-"/>
    <numFmt numFmtId="176" formatCode="_-* #,##0.00_-;_-* #,##0.00\-;_-* &quot;-&quot;??_-;_-@_-"/>
    <numFmt numFmtId="177" formatCode="_ [$€-413]\ * #,##0_ ;_ [$€-413]\ * \-#,##0_ ;_ [$€-413]\ * &quot;-&quot;??_ ;_ @_ "/>
  </numFmts>
  <fonts count="36" x14ac:knownFonts="1">
    <font>
      <sz val="10"/>
      <color rgb="FF000000"/>
      <name val="Arial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7"/>
      <name val="BAM Argo T"/>
    </font>
    <font>
      <sz val="10"/>
      <color rgb="FF0000FF"/>
      <name val="Arial"/>
      <family val="2"/>
    </font>
    <font>
      <b/>
      <sz val="14"/>
      <name val="Arial"/>
      <family val="2"/>
    </font>
    <font>
      <b/>
      <sz val="10"/>
      <color rgb="FF0000FF"/>
      <name val="Arial"/>
      <family val="2"/>
    </font>
    <font>
      <b/>
      <sz val="8"/>
      <name val="Arial"/>
      <family val="2"/>
    </font>
    <font>
      <b/>
      <sz val="20"/>
      <color rgb="FFFF9933"/>
      <name val="Arial"/>
      <family val="2"/>
    </font>
    <font>
      <sz val="10"/>
      <name val="Arial"/>
      <family val="2"/>
    </font>
    <font>
      <sz val="9"/>
      <color rgb="FF0000FF"/>
      <name val="Arial"/>
      <family val="2"/>
    </font>
    <font>
      <b/>
      <sz val="9"/>
      <color rgb="FF0000FF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13"/>
      <name val="Calibri"/>
      <family val="2"/>
    </font>
    <font>
      <sz val="14"/>
      <name val="Calibri"/>
      <family val="2"/>
    </font>
    <font>
      <b/>
      <sz val="2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color rgb="FF0000FF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4"/>
      <name val="Calibri"/>
      <family val="2"/>
    </font>
    <font>
      <i/>
      <sz val="10"/>
      <name val="Calibri"/>
      <family val="2"/>
    </font>
    <font>
      <sz val="11"/>
      <color rgb="FF3333FF"/>
      <name val="Calibri"/>
      <family val="2"/>
    </font>
    <font>
      <sz val="10"/>
      <name val="Arial"/>
      <family val="2"/>
    </font>
    <font>
      <sz val="13"/>
      <name val="Calibri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sz val="10"/>
      <name val="Arial"/>
      <family val="2"/>
    </font>
    <font>
      <sz val="9"/>
      <color indexed="12"/>
      <name val="Arial"/>
      <family val="2"/>
    </font>
    <font>
      <sz val="9"/>
      <color rgb="FF0000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  <fill>
      <patternFill patternType="solid">
        <fgColor rgb="FF69FFFF"/>
        <bgColor rgb="FF69FFFF"/>
      </patternFill>
    </fill>
    <fill>
      <patternFill patternType="solid">
        <fgColor rgb="FFCCFF66"/>
        <bgColor rgb="FFCCFF66"/>
      </patternFill>
    </fill>
    <fill>
      <patternFill patternType="solid">
        <fgColor rgb="FF66FFFF"/>
        <bgColor rgb="FF66FFFF"/>
      </patternFill>
    </fill>
  </fills>
  <borders count="76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4">
    <xf numFmtId="0" fontId="0" fillId="0" borderId="0"/>
    <xf numFmtId="0" fontId="29" fillId="0" borderId="69"/>
    <xf numFmtId="0" fontId="29" fillId="0" borderId="69"/>
    <xf numFmtId="0" fontId="29" fillId="0" borderId="69"/>
  </cellStyleXfs>
  <cellXfs count="260">
    <xf numFmtId="0" fontId="0" fillId="0" borderId="0" xfId="0" applyFont="1" applyAlignment="1"/>
    <xf numFmtId="0" fontId="1" fillId="0" borderId="0" xfId="0" applyFont="1"/>
    <xf numFmtId="49" fontId="1" fillId="0" borderId="0" xfId="0" applyNumberFormat="1" applyFont="1"/>
    <xf numFmtId="0" fontId="2" fillId="0" borderId="0" xfId="0" applyFont="1"/>
    <xf numFmtId="0" fontId="1" fillId="2" borderId="1" xfId="0" applyFont="1" applyFill="1" applyBorder="1"/>
    <xf numFmtId="164" fontId="3" fillId="0" borderId="0" xfId="0" applyNumberFormat="1" applyFont="1"/>
    <xf numFmtId="0" fontId="4" fillId="0" borderId="0" xfId="0" applyFont="1"/>
    <xf numFmtId="0" fontId="5" fillId="0" borderId="0" xfId="0" applyFont="1" applyAlignment="1">
      <alignment vertical="center"/>
    </xf>
    <xf numFmtId="0" fontId="5" fillId="0" borderId="0" xfId="0" applyFont="1"/>
    <xf numFmtId="2" fontId="5" fillId="2" borderId="1" xfId="0" applyNumberFormat="1" applyFont="1" applyFill="1" applyBorder="1"/>
    <xf numFmtId="0" fontId="6" fillId="0" borderId="0" xfId="0" applyFont="1"/>
    <xf numFmtId="49" fontId="5" fillId="0" borderId="0" xfId="0" applyNumberFormat="1" applyFont="1"/>
    <xf numFmtId="0" fontId="7" fillId="0" borderId="0" xfId="0" applyFont="1"/>
    <xf numFmtId="0" fontId="8" fillId="0" borderId="0" xfId="0" applyFont="1"/>
    <xf numFmtId="165" fontId="5" fillId="0" borderId="0" xfId="0" applyNumberFormat="1" applyFont="1"/>
    <xf numFmtId="166" fontId="4" fillId="0" borderId="0" xfId="0" applyNumberFormat="1" applyFont="1"/>
    <xf numFmtId="0" fontId="9" fillId="0" borderId="0" xfId="0" applyFont="1" applyAlignment="1">
      <alignment horizontal="left"/>
    </xf>
    <xf numFmtId="166" fontId="8" fillId="0" borderId="0" xfId="0" applyNumberFormat="1" applyFont="1"/>
    <xf numFmtId="49" fontId="5" fillId="0" borderId="0" xfId="0" applyNumberFormat="1" applyFont="1" applyAlignment="1">
      <alignment vertical="center"/>
    </xf>
    <xf numFmtId="165" fontId="9" fillId="0" borderId="0" xfId="0" applyNumberFormat="1" applyFont="1"/>
    <xf numFmtId="0" fontId="10" fillId="0" borderId="0" xfId="0" applyFont="1"/>
    <xf numFmtId="3" fontId="2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11" fillId="3" borderId="2" xfId="0" applyFont="1" applyFill="1" applyBorder="1" applyAlignment="1">
      <alignment vertical="top"/>
    </xf>
    <xf numFmtId="0" fontId="2" fillId="3" borderId="3" xfId="0" applyFont="1" applyFill="1" applyBorder="1" applyAlignment="1">
      <alignment vertical="top"/>
    </xf>
    <xf numFmtId="0" fontId="11" fillId="3" borderId="4" xfId="0" applyFont="1" applyFill="1" applyBorder="1" applyAlignment="1">
      <alignment vertical="top"/>
    </xf>
    <xf numFmtId="0" fontId="11" fillId="3" borderId="5" xfId="0" applyFont="1" applyFill="1" applyBorder="1" applyAlignment="1">
      <alignment vertical="top"/>
    </xf>
    <xf numFmtId="1" fontId="4" fillId="0" borderId="0" xfId="0" applyNumberFormat="1" applyFont="1"/>
    <xf numFmtId="0" fontId="11" fillId="3" borderId="6" xfId="0" applyFont="1" applyFill="1" applyBorder="1" applyAlignment="1">
      <alignment vertical="top"/>
    </xf>
    <xf numFmtId="49" fontId="8" fillId="0" borderId="0" xfId="0" applyNumberFormat="1" applyFont="1" applyAlignment="1">
      <alignment horizontal="left"/>
    </xf>
    <xf numFmtId="0" fontId="11" fillId="3" borderId="7" xfId="0" applyFont="1" applyFill="1" applyBorder="1" applyAlignment="1">
      <alignment vertical="top"/>
    </xf>
    <xf numFmtId="0" fontId="11" fillId="3" borderId="8" xfId="0" applyFont="1" applyFill="1" applyBorder="1" applyAlignment="1">
      <alignment vertical="top"/>
    </xf>
    <xf numFmtId="0" fontId="1" fillId="0" borderId="0" xfId="0" applyFont="1" applyAlignment="1">
      <alignment vertical="center"/>
    </xf>
    <xf numFmtId="4" fontId="11" fillId="3" borderId="8" xfId="0" applyNumberFormat="1" applyFont="1" applyFill="1" applyBorder="1" applyAlignment="1">
      <alignment horizontal="right" vertical="top"/>
    </xf>
    <xf numFmtId="0" fontId="12" fillId="0" borderId="0" xfId="0" applyFont="1"/>
    <xf numFmtId="0" fontId="11" fillId="3" borderId="8" xfId="0" applyFont="1" applyFill="1" applyBorder="1" applyAlignment="1">
      <alignment horizontal="right" vertical="top"/>
    </xf>
    <xf numFmtId="49" fontId="8" fillId="0" borderId="0" xfId="0" applyNumberFormat="1" applyFont="1" applyAlignment="1">
      <alignment horizontal="right"/>
    </xf>
    <xf numFmtId="0" fontId="0" fillId="0" borderId="0" xfId="0" applyFont="1"/>
    <xf numFmtId="0" fontId="11" fillId="3" borderId="6" xfId="0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1" fillId="3" borderId="9" xfId="0" applyFont="1" applyFill="1" applyBorder="1" applyAlignment="1">
      <alignment vertical="top"/>
    </xf>
    <xf numFmtId="0" fontId="2" fillId="3" borderId="10" xfId="0" applyFont="1" applyFill="1" applyBorder="1" applyAlignment="1">
      <alignment vertical="top"/>
    </xf>
    <xf numFmtId="0" fontId="11" fillId="3" borderId="11" xfId="0" applyFont="1" applyFill="1" applyBorder="1" applyAlignment="1">
      <alignment vertical="top"/>
    </xf>
    <xf numFmtId="0" fontId="14" fillId="0" borderId="0" xfId="0" applyFont="1"/>
    <xf numFmtId="0" fontId="11" fillId="3" borderId="12" xfId="0" applyFont="1" applyFill="1" applyBorder="1" applyAlignment="1">
      <alignment vertical="top"/>
    </xf>
    <xf numFmtId="0" fontId="11" fillId="3" borderId="13" xfId="0" applyFont="1" applyFill="1" applyBorder="1" applyAlignment="1">
      <alignment vertical="top"/>
    </xf>
    <xf numFmtId="0" fontId="11" fillId="3" borderId="14" xfId="0" applyFont="1" applyFill="1" applyBorder="1" applyAlignment="1">
      <alignment vertical="top"/>
    </xf>
    <xf numFmtId="0" fontId="11" fillId="3" borderId="15" xfId="0" applyFont="1" applyFill="1" applyBorder="1" applyAlignment="1">
      <alignment vertical="top"/>
    </xf>
    <xf numFmtId="0" fontId="11" fillId="3" borderId="15" xfId="0" applyFont="1" applyFill="1" applyBorder="1" applyAlignment="1">
      <alignment horizontal="right" vertical="top"/>
    </xf>
    <xf numFmtId="0" fontId="11" fillId="3" borderId="13" xfId="0" applyFont="1" applyFill="1" applyBorder="1" applyAlignment="1">
      <alignment horizontal="right" vertical="top"/>
    </xf>
    <xf numFmtId="0" fontId="11" fillId="3" borderId="16" xfId="0" applyFont="1" applyFill="1" applyBorder="1"/>
    <xf numFmtId="0" fontId="11" fillId="3" borderId="17" xfId="0" applyFont="1" applyFill="1" applyBorder="1"/>
    <xf numFmtId="0" fontId="11" fillId="3" borderId="18" xfId="0" applyFont="1" applyFill="1" applyBorder="1"/>
    <xf numFmtId="0" fontId="11" fillId="3" borderId="19" xfId="0" applyFont="1" applyFill="1" applyBorder="1"/>
    <xf numFmtId="0" fontId="1" fillId="0" borderId="20" xfId="0" applyFont="1" applyBorder="1"/>
    <xf numFmtId="0" fontId="11" fillId="0" borderId="0" xfId="0" applyFont="1"/>
    <xf numFmtId="49" fontId="8" fillId="0" borderId="0" xfId="0" applyNumberFormat="1" applyFont="1"/>
    <xf numFmtId="49" fontId="14" fillId="0" borderId="21" xfId="0" applyNumberFormat="1" applyFont="1" applyBorder="1"/>
    <xf numFmtId="0" fontId="14" fillId="0" borderId="22" xfId="0" applyFont="1" applyBorder="1"/>
    <xf numFmtId="0" fontId="14" fillId="0" borderId="23" xfId="0" applyFont="1" applyBorder="1"/>
    <xf numFmtId="0" fontId="1" fillId="0" borderId="24" xfId="0" applyFont="1" applyBorder="1"/>
    <xf numFmtId="166" fontId="14" fillId="0" borderId="23" xfId="0" applyNumberFormat="1" applyFont="1" applyBorder="1"/>
    <xf numFmtId="0" fontId="14" fillId="0" borderId="25" xfId="0" applyFont="1" applyBorder="1"/>
    <xf numFmtId="166" fontId="14" fillId="0" borderId="26" xfId="0" applyNumberFormat="1" applyFont="1" applyBorder="1"/>
    <xf numFmtId="2" fontId="4" fillId="2" borderId="1" xfId="0" applyNumberFormat="1" applyFont="1" applyFill="1" applyBorder="1"/>
    <xf numFmtId="165" fontId="11" fillId="2" borderId="1" xfId="0" applyNumberFormat="1" applyFont="1" applyFill="1" applyBorder="1" applyAlignment="1">
      <alignment horizontal="right"/>
    </xf>
    <xf numFmtId="168" fontId="3" fillId="0" borderId="26" xfId="0" applyNumberFormat="1" applyFont="1" applyBorder="1" applyAlignment="1">
      <alignment horizontal="right"/>
    </xf>
    <xf numFmtId="2" fontId="5" fillId="4" borderId="1" xfId="0" applyNumberFormat="1" applyFont="1" applyFill="1" applyBorder="1"/>
    <xf numFmtId="0" fontId="14" fillId="0" borderId="26" xfId="0" applyFont="1" applyBorder="1"/>
    <xf numFmtId="0" fontId="14" fillId="0" borderId="27" xfId="0" applyFont="1" applyBorder="1"/>
    <xf numFmtId="164" fontId="3" fillId="0" borderId="28" xfId="0" applyNumberFormat="1" applyFont="1" applyBorder="1"/>
    <xf numFmtId="164" fontId="3" fillId="0" borderId="26" xfId="0" applyNumberFormat="1" applyFont="1" applyBorder="1"/>
    <xf numFmtId="164" fontId="3" fillId="0" borderId="29" xfId="0" applyNumberFormat="1" applyFont="1" applyBorder="1"/>
    <xf numFmtId="49" fontId="15" fillId="5" borderId="31" xfId="0" applyNumberFormat="1" applyFont="1" applyFill="1" applyBorder="1"/>
    <xf numFmtId="0" fontId="14" fillId="5" borderId="32" xfId="0" applyFont="1" applyFill="1" applyBorder="1"/>
    <xf numFmtId="0" fontId="15" fillId="5" borderId="33" xfId="0" applyFont="1" applyFill="1" applyBorder="1"/>
    <xf numFmtId="0" fontId="3" fillId="5" borderId="33" xfId="0" applyFont="1" applyFill="1" applyBorder="1"/>
    <xf numFmtId="0" fontId="3" fillId="5" borderId="32" xfId="0" applyFont="1" applyFill="1" applyBorder="1"/>
    <xf numFmtId="166" fontId="14" fillId="5" borderId="33" xfId="0" applyNumberFormat="1" applyFont="1" applyFill="1" applyBorder="1"/>
    <xf numFmtId="0" fontId="3" fillId="5" borderId="34" xfId="0" applyFont="1" applyFill="1" applyBorder="1"/>
    <xf numFmtId="166" fontId="14" fillId="5" borderId="26" xfId="0" applyNumberFormat="1" applyFont="1" applyFill="1" applyBorder="1"/>
    <xf numFmtId="166" fontId="3" fillId="5" borderId="26" xfId="0" applyNumberFormat="1" applyFont="1" applyFill="1" applyBorder="1" applyAlignment="1">
      <alignment horizontal="right"/>
    </xf>
    <xf numFmtId="0" fontId="14" fillId="5" borderId="26" xfId="0" applyFont="1" applyFill="1" applyBorder="1"/>
    <xf numFmtId="0" fontId="14" fillId="5" borderId="27" xfId="0" applyFont="1" applyFill="1" applyBorder="1"/>
    <xf numFmtId="164" fontId="3" fillId="5" borderId="28" xfId="0" applyNumberFormat="1" applyFont="1" applyFill="1" applyBorder="1"/>
    <xf numFmtId="164" fontId="3" fillId="5" borderId="26" xfId="0" applyNumberFormat="1" applyFont="1" applyFill="1" applyBorder="1"/>
    <xf numFmtId="164" fontId="3" fillId="5" borderId="35" xfId="0" applyNumberFormat="1" applyFont="1" applyFill="1" applyBorder="1"/>
    <xf numFmtId="164" fontId="3" fillId="5" borderId="36" xfId="0" applyNumberFormat="1" applyFont="1" applyFill="1" applyBorder="1"/>
    <xf numFmtId="164" fontId="3" fillId="5" borderId="37" xfId="0" applyNumberFormat="1" applyFont="1" applyFill="1" applyBorder="1"/>
    <xf numFmtId="164" fontId="14" fillId="0" borderId="38" xfId="0" applyNumberFormat="1" applyFont="1" applyBorder="1"/>
    <xf numFmtId="168" fontId="14" fillId="0" borderId="23" xfId="0" applyNumberFormat="1" applyFont="1" applyBorder="1"/>
    <xf numFmtId="166" fontId="3" fillId="0" borderId="26" xfId="0" applyNumberFormat="1" applyFont="1" applyBorder="1"/>
    <xf numFmtId="49" fontId="14" fillId="0" borderId="39" xfId="0" applyNumberFormat="1" applyFont="1" applyBorder="1" applyAlignment="1">
      <alignment horizontal="left"/>
    </xf>
    <xf numFmtId="166" fontId="14" fillId="0" borderId="41" xfId="0" applyNumberFormat="1" applyFont="1" applyBorder="1"/>
    <xf numFmtId="0" fontId="14" fillId="0" borderId="41" xfId="0" applyFont="1" applyBorder="1"/>
    <xf numFmtId="0" fontId="14" fillId="0" borderId="40" xfId="0" applyFont="1" applyBorder="1"/>
    <xf numFmtId="164" fontId="3" fillId="0" borderId="42" xfId="0" applyNumberFormat="1" applyFont="1" applyBorder="1"/>
    <xf numFmtId="164" fontId="3" fillId="0" borderId="41" xfId="0" applyNumberFormat="1" applyFont="1" applyBorder="1"/>
    <xf numFmtId="49" fontId="14" fillId="3" borderId="44" xfId="0" applyNumberFormat="1" applyFont="1" applyFill="1" applyBorder="1" applyAlignment="1">
      <alignment horizontal="left"/>
    </xf>
    <xf numFmtId="49" fontId="14" fillId="3" borderId="45" xfId="0" applyNumberFormat="1" applyFont="1" applyFill="1" applyBorder="1" applyAlignment="1">
      <alignment horizontal="left"/>
    </xf>
    <xf numFmtId="0" fontId="16" fillId="3" borderId="46" xfId="0" applyFont="1" applyFill="1" applyBorder="1"/>
    <xf numFmtId="0" fontId="3" fillId="3" borderId="47" xfId="0" applyFont="1" applyFill="1" applyBorder="1"/>
    <xf numFmtId="0" fontId="3" fillId="3" borderId="45" xfId="0" applyFont="1" applyFill="1" applyBorder="1"/>
    <xf numFmtId="164" fontId="14" fillId="3" borderId="47" xfId="0" applyNumberFormat="1" applyFont="1" applyFill="1" applyBorder="1"/>
    <xf numFmtId="0" fontId="14" fillId="3" borderId="30" xfId="0" applyFont="1" applyFill="1" applyBorder="1"/>
    <xf numFmtId="166" fontId="14" fillId="3" borderId="30" xfId="0" applyNumberFormat="1" applyFont="1" applyFill="1" applyBorder="1"/>
    <xf numFmtId="164" fontId="11" fillId="3" borderId="30" xfId="0" applyNumberFormat="1" applyFont="1" applyFill="1" applyBorder="1" applyAlignment="1">
      <alignment horizontal="right"/>
    </xf>
    <xf numFmtId="0" fontId="2" fillId="3" borderId="30" xfId="0" quotePrefix="1" applyFont="1" applyFill="1" applyBorder="1"/>
    <xf numFmtId="0" fontId="14" fillId="3" borderId="45" xfId="0" applyFont="1" applyFill="1" applyBorder="1"/>
    <xf numFmtId="164" fontId="16" fillId="3" borderId="48" xfId="0" applyNumberFormat="1" applyFont="1" applyFill="1" applyBorder="1"/>
    <xf numFmtId="164" fontId="16" fillId="3" borderId="30" xfId="0" applyNumberFormat="1" applyFont="1" applyFill="1" applyBorder="1"/>
    <xf numFmtId="164" fontId="3" fillId="3" borderId="28" xfId="0" applyNumberFormat="1" applyFont="1" applyFill="1" applyBorder="1"/>
    <xf numFmtId="164" fontId="3" fillId="3" borderId="26" xfId="0" applyNumberFormat="1" applyFont="1" applyFill="1" applyBorder="1"/>
    <xf numFmtId="164" fontId="3" fillId="3" borderId="35" xfId="0" applyNumberFormat="1" applyFont="1" applyFill="1" applyBorder="1"/>
    <xf numFmtId="49" fontId="14" fillId="0" borderId="49" xfId="0" applyNumberFormat="1" applyFont="1" applyBorder="1" applyAlignment="1">
      <alignment horizontal="left"/>
    </xf>
    <xf numFmtId="49" fontId="14" fillId="0" borderId="27" xfId="0" applyNumberFormat="1" applyFont="1" applyBorder="1" applyAlignment="1">
      <alignment horizontal="left"/>
    </xf>
    <xf numFmtId="0" fontId="3" fillId="0" borderId="50" xfId="0" applyFont="1" applyBorder="1"/>
    <xf numFmtId="0" fontId="3" fillId="0" borderId="38" xfId="0" applyFont="1" applyBorder="1"/>
    <xf numFmtId="0" fontId="3" fillId="0" borderId="27" xfId="0" applyFont="1" applyBorder="1"/>
    <xf numFmtId="164" fontId="3" fillId="0" borderId="38" xfId="0" applyNumberFormat="1" applyFont="1" applyBorder="1"/>
    <xf numFmtId="166" fontId="3" fillId="0" borderId="23" xfId="0" applyNumberFormat="1" applyFont="1" applyBorder="1"/>
    <xf numFmtId="164" fontId="14" fillId="0" borderId="43" xfId="0" applyNumberFormat="1" applyFont="1" applyBorder="1"/>
    <xf numFmtId="0" fontId="9" fillId="0" borderId="0" xfId="0" applyFont="1"/>
    <xf numFmtId="10" fontId="4" fillId="0" borderId="0" xfId="0" applyNumberFormat="1" applyFont="1"/>
    <xf numFmtId="0" fontId="4" fillId="0" borderId="0" xfId="0" applyFont="1" applyAlignment="1">
      <alignment horizontal="left"/>
    </xf>
    <xf numFmtId="4" fontId="11" fillId="3" borderId="53" xfId="0" applyNumberFormat="1" applyFont="1" applyFill="1" applyBorder="1" applyAlignment="1">
      <alignment horizontal="center"/>
    </xf>
    <xf numFmtId="0" fontId="11" fillId="3" borderId="54" xfId="0" applyFont="1" applyFill="1" applyBorder="1" applyAlignment="1">
      <alignment vertical="top"/>
    </xf>
    <xf numFmtId="0" fontId="2" fillId="3" borderId="55" xfId="0" applyFont="1" applyFill="1" applyBorder="1" applyAlignment="1">
      <alignment vertical="top"/>
    </xf>
    <xf numFmtId="0" fontId="11" fillId="3" borderId="56" xfId="0" applyFont="1" applyFill="1" applyBorder="1" applyAlignment="1">
      <alignment vertical="top"/>
    </xf>
    <xf numFmtId="0" fontId="11" fillId="3" borderId="57" xfId="0" applyFont="1" applyFill="1" applyBorder="1" applyAlignment="1">
      <alignment vertical="top"/>
    </xf>
    <xf numFmtId="0" fontId="11" fillId="3" borderId="58" xfId="0" applyFont="1" applyFill="1" applyBorder="1" applyAlignment="1">
      <alignment vertical="top"/>
    </xf>
    <xf numFmtId="0" fontId="11" fillId="3" borderId="59" xfId="0" applyFont="1" applyFill="1" applyBorder="1" applyAlignment="1">
      <alignment vertical="top"/>
    </xf>
    <xf numFmtId="0" fontId="11" fillId="3" borderId="60" xfId="0" applyFont="1" applyFill="1" applyBorder="1" applyAlignment="1">
      <alignment vertical="top"/>
    </xf>
    <xf numFmtId="4" fontId="11" fillId="3" borderId="60" xfId="0" applyNumberFormat="1" applyFont="1" applyFill="1" applyBorder="1" applyAlignment="1">
      <alignment horizontal="right" vertical="top"/>
    </xf>
    <xf numFmtId="0" fontId="11" fillId="3" borderId="60" xfId="0" applyFont="1" applyFill="1" applyBorder="1" applyAlignment="1">
      <alignment horizontal="right" vertical="top"/>
    </xf>
    <xf numFmtId="0" fontId="11" fillId="3" borderId="58" xfId="0" applyFont="1" applyFill="1" applyBorder="1" applyAlignment="1">
      <alignment horizontal="right" vertical="top"/>
    </xf>
    <xf numFmtId="4" fontId="11" fillId="3" borderId="61" xfId="0" applyNumberFormat="1" applyFont="1" applyFill="1" applyBorder="1" applyAlignment="1">
      <alignment horizontal="center"/>
    </xf>
    <xf numFmtId="0" fontId="11" fillId="3" borderId="62" xfId="0" applyFont="1" applyFill="1" applyBorder="1" applyAlignment="1">
      <alignment horizontal="center"/>
    </xf>
    <xf numFmtId="164" fontId="16" fillId="0" borderId="63" xfId="0" applyNumberFormat="1" applyFont="1" applyBorder="1"/>
    <xf numFmtId="164" fontId="16" fillId="5" borderId="63" xfId="0" applyNumberFormat="1" applyFont="1" applyFill="1" applyBorder="1"/>
    <xf numFmtId="49" fontId="14" fillId="4" borderId="64" xfId="0" applyNumberFormat="1" applyFont="1" applyFill="1" applyBorder="1"/>
    <xf numFmtId="0" fontId="15" fillId="4" borderId="32" xfId="0" applyFont="1" applyFill="1" applyBorder="1"/>
    <xf numFmtId="0" fontId="15" fillId="4" borderId="33" xfId="0" applyFont="1" applyFill="1" applyBorder="1"/>
    <xf numFmtId="0" fontId="14" fillId="4" borderId="33" xfId="0" applyFont="1" applyFill="1" applyBorder="1"/>
    <xf numFmtId="0" fontId="14" fillId="4" borderId="32" xfId="0" applyFont="1" applyFill="1" applyBorder="1"/>
    <xf numFmtId="166" fontId="14" fillId="4" borderId="33" xfId="0" applyNumberFormat="1" applyFont="1" applyFill="1" applyBorder="1"/>
    <xf numFmtId="0" fontId="14" fillId="4" borderId="34" xfId="0" applyFont="1" applyFill="1" applyBorder="1"/>
    <xf numFmtId="166" fontId="14" fillId="4" borderId="26" xfId="0" applyNumberFormat="1" applyFont="1" applyFill="1" applyBorder="1"/>
    <xf numFmtId="168" fontId="3" fillId="4" borderId="26" xfId="0" applyNumberFormat="1" applyFont="1" applyFill="1" applyBorder="1" applyAlignment="1">
      <alignment horizontal="right"/>
    </xf>
    <xf numFmtId="0" fontId="14" fillId="4" borderId="26" xfId="0" applyFont="1" applyFill="1" applyBorder="1"/>
    <xf numFmtId="0" fontId="14" fillId="4" borderId="27" xfId="0" applyFont="1" applyFill="1" applyBorder="1"/>
    <xf numFmtId="164" fontId="3" fillId="4" borderId="28" xfId="0" applyNumberFormat="1" applyFont="1" applyFill="1" applyBorder="1"/>
    <xf numFmtId="164" fontId="3" fillId="4" borderId="26" xfId="0" applyNumberFormat="1" applyFont="1" applyFill="1" applyBorder="1"/>
    <xf numFmtId="164" fontId="3" fillId="6" borderId="26" xfId="0" applyNumberFormat="1" applyFont="1" applyFill="1" applyBorder="1"/>
    <xf numFmtId="164" fontId="3" fillId="6" borderId="63" xfId="0" applyNumberFormat="1" applyFont="1" applyFill="1" applyBorder="1"/>
    <xf numFmtId="170" fontId="3" fillId="0" borderId="0" xfId="0" applyNumberFormat="1" applyFont="1"/>
    <xf numFmtId="49" fontId="14" fillId="6" borderId="64" xfId="0" applyNumberFormat="1" applyFont="1" applyFill="1" applyBorder="1"/>
    <xf numFmtId="0" fontId="14" fillId="6" borderId="32" xfId="0" applyFont="1" applyFill="1" applyBorder="1"/>
    <xf numFmtId="168" fontId="14" fillId="4" borderId="33" xfId="0" applyNumberFormat="1" applyFont="1" applyFill="1" applyBorder="1"/>
    <xf numFmtId="0" fontId="14" fillId="0" borderId="22" xfId="0" applyFont="1" applyBorder="1" applyAlignment="1">
      <alignment horizontal="left" vertical="top"/>
    </xf>
    <xf numFmtId="171" fontId="14" fillId="0" borderId="23" xfId="0" applyNumberFormat="1" applyFont="1" applyBorder="1"/>
    <xf numFmtId="164" fontId="3" fillId="0" borderId="63" xfId="0" applyNumberFormat="1" applyFont="1" applyBorder="1"/>
    <xf numFmtId="171" fontId="14" fillId="0" borderId="22" xfId="0" applyNumberFormat="1" applyFont="1" applyBorder="1"/>
    <xf numFmtId="0" fontId="17" fillId="0" borderId="22" xfId="0" applyFont="1" applyBorder="1"/>
    <xf numFmtId="0" fontId="19" fillId="0" borderId="0" xfId="0" applyFont="1"/>
    <xf numFmtId="172" fontId="1" fillId="0" borderId="0" xfId="0" applyNumberFormat="1" applyFont="1" applyAlignment="1">
      <alignment horizontal="center"/>
    </xf>
    <xf numFmtId="0" fontId="18" fillId="0" borderId="0" xfId="0" applyFont="1"/>
    <xf numFmtId="172" fontId="1" fillId="0" borderId="0" xfId="0" applyNumberFormat="1" applyFont="1"/>
    <xf numFmtId="1" fontId="20" fillId="0" borderId="0" xfId="0" applyNumberFormat="1" applyFont="1"/>
    <xf numFmtId="0" fontId="20" fillId="0" borderId="0" xfId="0" applyFont="1"/>
    <xf numFmtId="173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21" fillId="0" borderId="0" xfId="0" applyFont="1"/>
    <xf numFmtId="173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vertical="top"/>
    </xf>
    <xf numFmtId="0" fontId="3" fillId="0" borderId="23" xfId="0" applyFont="1" applyBorder="1"/>
    <xf numFmtId="0" fontId="3" fillId="0" borderId="25" xfId="0" applyFont="1" applyBorder="1"/>
    <xf numFmtId="0" fontId="14" fillId="6" borderId="32" xfId="0" applyFont="1" applyFill="1" applyBorder="1" applyAlignment="1">
      <alignment horizontal="left" vertical="top"/>
    </xf>
    <xf numFmtId="1" fontId="28" fillId="0" borderId="26" xfId="0" applyNumberFormat="1" applyFont="1" applyBorder="1" applyAlignment="1">
      <alignment horizontal="center"/>
    </xf>
    <xf numFmtId="174" fontId="14" fillId="0" borderId="23" xfId="0" applyNumberFormat="1" applyFont="1" applyBorder="1"/>
    <xf numFmtId="0" fontId="17" fillId="0" borderId="23" xfId="0" applyFont="1" applyBorder="1" applyAlignment="1">
      <alignment vertical="top" wrapText="1"/>
    </xf>
    <xf numFmtId="0" fontId="17" fillId="0" borderId="22" xfId="0" applyFont="1" applyBorder="1" applyAlignment="1">
      <alignment horizontal="left" vertical="top"/>
    </xf>
    <xf numFmtId="171" fontId="17" fillId="0" borderId="23" xfId="0" applyNumberFormat="1" applyFont="1" applyBorder="1"/>
    <xf numFmtId="0" fontId="17" fillId="0" borderId="23" xfId="0" applyFont="1" applyBorder="1"/>
    <xf numFmtId="168" fontId="17" fillId="0" borderId="23" xfId="0" applyNumberFormat="1" applyFont="1" applyBorder="1"/>
    <xf numFmtId="0" fontId="17" fillId="0" borderId="25" xfId="0" applyFont="1" applyBorder="1"/>
    <xf numFmtId="166" fontId="17" fillId="0" borderId="26" xfId="0" applyNumberFormat="1" applyFont="1" applyBorder="1"/>
    <xf numFmtId="171" fontId="17" fillId="0" borderId="22" xfId="0" applyNumberFormat="1" applyFont="1" applyBorder="1"/>
    <xf numFmtId="171" fontId="14" fillId="6" borderId="32" xfId="0" applyNumberFormat="1" applyFont="1" applyFill="1" applyBorder="1"/>
    <xf numFmtId="9" fontId="14" fillId="0" borderId="22" xfId="0" applyNumberFormat="1" applyFont="1" applyBorder="1"/>
    <xf numFmtId="164" fontId="16" fillId="3" borderId="65" xfId="0" applyNumberFormat="1" applyFont="1" applyFill="1" applyBorder="1"/>
    <xf numFmtId="49" fontId="3" fillId="0" borderId="27" xfId="0" applyNumberFormat="1" applyFont="1" applyBorder="1" applyAlignment="1">
      <alignment horizontal="left"/>
    </xf>
    <xf numFmtId="49" fontId="3" fillId="0" borderId="40" xfId="0" applyNumberFormat="1" applyFont="1" applyBorder="1" applyAlignment="1">
      <alignment horizontal="left"/>
    </xf>
    <xf numFmtId="0" fontId="16" fillId="0" borderId="66" xfId="0" applyFont="1" applyBorder="1"/>
    <xf numFmtId="0" fontId="3" fillId="0" borderId="43" xfId="0" applyFont="1" applyBorder="1"/>
    <xf numFmtId="0" fontId="3" fillId="0" borderId="40" xfId="0" applyFont="1" applyBorder="1"/>
    <xf numFmtId="168" fontId="3" fillId="0" borderId="41" xfId="0" applyNumberFormat="1" applyFont="1" applyBorder="1" applyAlignment="1">
      <alignment horizontal="right"/>
    </xf>
    <xf numFmtId="164" fontId="3" fillId="0" borderId="67" xfId="0" applyNumberFormat="1" applyFont="1" applyBorder="1"/>
    <xf numFmtId="0" fontId="1" fillId="0" borderId="68" xfId="0" applyFont="1" applyBorder="1"/>
    <xf numFmtId="169" fontId="1" fillId="0" borderId="0" xfId="0" applyNumberFormat="1" applyFont="1"/>
    <xf numFmtId="0" fontId="0" fillId="0" borderId="0" xfId="0" applyFont="1" applyAlignment="1"/>
    <xf numFmtId="0" fontId="8" fillId="0" borderId="0" xfId="0" applyFont="1"/>
    <xf numFmtId="167" fontId="4" fillId="0" borderId="0" xfId="0" applyNumberFormat="1" applyFont="1" applyAlignment="1">
      <alignment horizontal="left"/>
    </xf>
    <xf numFmtId="0" fontId="1" fillId="0" borderId="0" xfId="0" applyFont="1"/>
    <xf numFmtId="0" fontId="24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30" fillId="0" borderId="69" xfId="1" applyFont="1" applyProtection="1"/>
    <xf numFmtId="0" fontId="31" fillId="0" borderId="69" xfId="1" applyFont="1" applyProtection="1">
      <protection locked="0"/>
    </xf>
    <xf numFmtId="0" fontId="32" fillId="0" borderId="0" xfId="0" applyNumberFormat="1" applyFont="1" applyFill="1" applyAlignment="1" applyProtection="1">
      <protection locked="0"/>
    </xf>
    <xf numFmtId="0" fontId="31" fillId="0" borderId="69" xfId="1" applyFont="1" applyProtection="1"/>
    <xf numFmtId="0" fontId="32" fillId="0" borderId="0" xfId="0" applyNumberFormat="1" applyFont="1" applyFill="1" applyAlignment="1" applyProtection="1"/>
    <xf numFmtId="49" fontId="32" fillId="0" borderId="0" xfId="0" applyNumberFormat="1" applyFont="1" applyFill="1" applyAlignment="1" applyProtection="1"/>
    <xf numFmtId="1" fontId="31" fillId="0" borderId="69" xfId="2" applyNumberFormat="1" applyFont="1" applyProtection="1">
      <protection locked="0"/>
    </xf>
    <xf numFmtId="1" fontId="30" fillId="0" borderId="0" xfId="0" applyNumberFormat="1" applyFont="1"/>
    <xf numFmtId="0" fontId="33" fillId="0" borderId="0" xfId="0" applyFont="1"/>
    <xf numFmtId="49" fontId="34" fillId="0" borderId="70" xfId="0" applyNumberFormat="1" applyFont="1" applyFill="1" applyBorder="1" applyAlignment="1" applyProtection="1">
      <protection locked="0"/>
    </xf>
    <xf numFmtId="171" fontId="34" fillId="0" borderId="71" xfId="0" applyNumberFormat="1" applyFont="1" applyFill="1" applyBorder="1" applyAlignment="1" applyProtection="1">
      <protection locked="0"/>
    </xf>
    <xf numFmtId="171" fontId="34" fillId="0" borderId="72" xfId="0" applyNumberFormat="1" applyFont="1" applyFill="1" applyBorder="1" applyAlignment="1" applyProtection="1">
      <protection locked="0"/>
    </xf>
    <xf numFmtId="0" fontId="34" fillId="0" borderId="72" xfId="3" applyNumberFormat="1" applyFont="1" applyFill="1" applyBorder="1" applyAlignment="1" applyProtection="1">
      <protection locked="0"/>
    </xf>
    <xf numFmtId="0" fontId="34" fillId="0" borderId="71" xfId="0" applyNumberFormat="1" applyFont="1" applyFill="1" applyBorder="1" applyAlignment="1" applyProtection="1">
      <protection locked="0"/>
    </xf>
    <xf numFmtId="175" fontId="34" fillId="0" borderId="72" xfId="3" applyNumberFormat="1" applyFont="1" applyFill="1" applyBorder="1" applyAlignment="1" applyProtection="1">
      <protection locked="0"/>
    </xf>
    <xf numFmtId="0" fontId="34" fillId="0" borderId="73" xfId="0" applyNumberFormat="1" applyFont="1" applyFill="1" applyBorder="1" applyAlignment="1" applyProtection="1">
      <protection locked="0"/>
    </xf>
    <xf numFmtId="176" fontId="34" fillId="0" borderId="74" xfId="3" applyNumberFormat="1" applyFont="1" applyBorder="1" applyProtection="1">
      <protection locked="0"/>
    </xf>
    <xf numFmtId="0" fontId="34" fillId="0" borderId="74" xfId="0" applyFont="1" applyBorder="1" applyProtection="1">
      <protection locked="0"/>
    </xf>
    <xf numFmtId="0" fontId="34" fillId="0" borderId="74" xfId="0" applyNumberFormat="1" applyFont="1" applyBorder="1" applyProtection="1">
      <protection locked="0"/>
    </xf>
    <xf numFmtId="0" fontId="34" fillId="0" borderId="75" xfId="0" applyNumberFormat="1" applyFont="1" applyBorder="1" applyProtection="1">
      <protection locked="0"/>
    </xf>
    <xf numFmtId="0" fontId="35" fillId="0" borderId="23" xfId="0" applyFont="1" applyBorder="1"/>
    <xf numFmtId="0" fontId="34" fillId="0" borderId="71" xfId="0" applyNumberFormat="1" applyFont="1" applyFill="1" applyBorder="1" applyAlignment="1" applyProtection="1">
      <alignment horizontal="left" vertical="top"/>
      <protection locked="0"/>
    </xf>
    <xf numFmtId="0" fontId="1" fillId="0" borderId="0" xfId="0" applyNumberFormat="1" applyFont="1" applyFill="1" applyAlignment="1" applyProtection="1"/>
    <xf numFmtId="49" fontId="1" fillId="0" borderId="0" xfId="0" applyNumberFormat="1" applyFont="1" applyFill="1" applyAlignment="1" applyProtection="1"/>
    <xf numFmtId="175" fontId="3" fillId="0" borderId="74" xfId="0" applyNumberFormat="1" applyFont="1" applyBorder="1" applyAlignment="1" applyProtection="1">
      <alignment horizontal="right"/>
    </xf>
    <xf numFmtId="177" fontId="16" fillId="3" borderId="30" xfId="0" applyNumberFormat="1" applyFont="1" applyFill="1" applyBorder="1"/>
    <xf numFmtId="0" fontId="34" fillId="0" borderId="71" xfId="0" applyNumberFormat="1" applyFont="1" applyFill="1" applyBorder="1" applyAlignment="1" applyProtection="1">
      <alignment vertical="top" wrapText="1"/>
      <protection locked="0"/>
    </xf>
    <xf numFmtId="167" fontId="8" fillId="0" borderId="0" xfId="0" applyNumberFormat="1" applyFont="1" applyAlignment="1">
      <alignment horizontal="left"/>
    </xf>
    <xf numFmtId="0" fontId="0" fillId="0" borderId="0" xfId="0" applyFont="1" applyAlignment="1"/>
    <xf numFmtId="0" fontId="8" fillId="0" borderId="0" xfId="0" applyFont="1"/>
    <xf numFmtId="0" fontId="32" fillId="0" borderId="0" xfId="0" applyNumberFormat="1" applyFont="1" applyFill="1" applyAlignment="1" applyProtection="1">
      <protection locked="0"/>
    </xf>
    <xf numFmtId="0" fontId="0" fillId="0" borderId="0" xfId="0" applyAlignment="1" applyProtection="1">
      <protection locked="0"/>
    </xf>
    <xf numFmtId="169" fontId="26" fillId="0" borderId="0" xfId="0" applyNumberFormat="1" applyFont="1" applyAlignment="1">
      <alignment vertical="center"/>
    </xf>
    <xf numFmtId="0" fontId="1" fillId="0" borderId="0" xfId="0" applyFont="1"/>
    <xf numFmtId="169" fontId="25" fillId="0" borderId="0" xfId="0" applyNumberFormat="1" applyFont="1" applyAlignment="1">
      <alignment vertical="center"/>
    </xf>
    <xf numFmtId="0" fontId="21" fillId="0" borderId="0" xfId="0" applyFont="1"/>
    <xf numFmtId="0" fontId="22" fillId="0" borderId="0" xfId="0" applyFont="1"/>
    <xf numFmtId="0" fontId="22" fillId="0" borderId="0" xfId="0" applyFont="1" applyAlignment="1">
      <alignment vertical="top" wrapText="1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6" fillId="0" borderId="0" xfId="0" applyFont="1" applyAlignment="1">
      <alignment horizontal="left" vertical="center"/>
    </xf>
    <xf numFmtId="4" fontId="11" fillId="3" borderId="51" xfId="0" applyNumberFormat="1" applyFont="1" applyFill="1" applyBorder="1" applyAlignment="1">
      <alignment horizontal="center"/>
    </xf>
    <xf numFmtId="0" fontId="13" fillId="0" borderId="52" xfId="0" applyFont="1" applyBorder="1"/>
  </cellXfs>
  <cellStyles count="4">
    <cellStyle name="Normal" xfId="0" builtinId="0"/>
    <cellStyle name="Standaard_2 D 31 c Raamkozijnen" xfId="1"/>
    <cellStyle name="Standaard_Kopie onderhoudsplan gewijzigd door zonder vandalisme EVE c s 2" xfId="3"/>
    <cellStyle name="Standaard_Raming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4" Type="http://schemas.openxmlformats.org/officeDocument/2006/relationships/image" Target="../media/image8.png"/><Relationship Id="rId5" Type="http://schemas.openxmlformats.org/officeDocument/2006/relationships/image" Target="../media/image9.png"/><Relationship Id="rId1" Type="http://schemas.openxmlformats.org/officeDocument/2006/relationships/image" Target="../media/image5.png"/><Relationship Id="rId2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9</xdr:col>
      <xdr:colOff>552450</xdr:colOff>
      <xdr:row>40</xdr:row>
      <xdr:rowOff>19050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xmlns="" id="{35208906-AAD3-442A-811B-126449AF7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3857625"/>
          <a:ext cx="5715000" cy="2771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34</xdr:row>
      <xdr:rowOff>0</xdr:rowOff>
    </xdr:from>
    <xdr:ext cx="133350" cy="1238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34</xdr:row>
      <xdr:rowOff>0</xdr:rowOff>
    </xdr:from>
    <xdr:ext cx="133350" cy="123825"/>
    <xdr:pic>
      <xdr:nvPicPr>
        <xdr:cNvPr id="4" name="image4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34</xdr:row>
      <xdr:rowOff>0</xdr:rowOff>
    </xdr:from>
    <xdr:ext cx="133350" cy="123825"/>
    <xdr:pic>
      <xdr:nvPicPr>
        <xdr:cNvPr id="5" name="image3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34</xdr:row>
      <xdr:rowOff>0</xdr:rowOff>
    </xdr:from>
    <xdr:ext cx="133350" cy="123825"/>
    <xdr:pic>
      <xdr:nvPicPr>
        <xdr:cNvPr id="6" name="image6.pn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495300</xdr:colOff>
      <xdr:row>0</xdr:row>
      <xdr:rowOff>123825</xdr:rowOff>
    </xdr:from>
    <xdr:to>
      <xdr:col>8</xdr:col>
      <xdr:colOff>730252</xdr:colOff>
      <xdr:row>5</xdr:row>
      <xdr:rowOff>106746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xmlns="" id="{9FF901B5-020A-46A7-9FFA-36D63E63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123825"/>
          <a:ext cx="2187577" cy="7925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8315325" cy="6667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/>
      </xdr:nvSpPr>
      <xdr:spPr>
        <a:xfrm>
          <a:off x="0" y="3876675"/>
          <a:ext cx="8315325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22</xdr:row>
      <xdr:rowOff>0</xdr:rowOff>
    </xdr:from>
    <xdr:ext cx="8315325" cy="57150"/>
    <xdr:sp macro="" textlink="">
      <xdr:nvSpPr>
        <xdr:cNvPr id="23" name="Shape 8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/>
      </xdr:nvSpPr>
      <xdr:spPr>
        <a:xfrm>
          <a:off x="0" y="5076825"/>
          <a:ext cx="8315325" cy="57150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</xdr:colOff>
      <xdr:row>22</xdr:row>
      <xdr:rowOff>0</xdr:rowOff>
    </xdr:from>
    <xdr:ext cx="8305800" cy="45719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/>
      </xdr:nvSpPr>
      <xdr:spPr>
        <a:xfrm>
          <a:off x="1" y="5076825"/>
          <a:ext cx="8305800" cy="45719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</xdr:colOff>
      <xdr:row>22</xdr:row>
      <xdr:rowOff>0</xdr:rowOff>
    </xdr:from>
    <xdr:ext cx="8305800" cy="66675"/>
    <xdr:sp macro="" textlink="">
      <xdr:nvSpPr>
        <xdr:cNvPr id="26" name="Shape 8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/>
      </xdr:nvSpPr>
      <xdr:spPr>
        <a:xfrm>
          <a:off x="1" y="5076825"/>
          <a:ext cx="8305800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19</xdr:row>
      <xdr:rowOff>0</xdr:rowOff>
    </xdr:from>
    <xdr:ext cx="8315325" cy="66675"/>
    <xdr:sp macro="" textlink="">
      <xdr:nvSpPr>
        <xdr:cNvPr id="27" name="Shape 8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/>
      </xdr:nvSpPr>
      <xdr:spPr>
        <a:xfrm>
          <a:off x="0" y="4410075"/>
          <a:ext cx="8315325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11</xdr:row>
      <xdr:rowOff>0</xdr:rowOff>
    </xdr:from>
    <xdr:ext cx="6924675" cy="76200"/>
    <xdr:sp macro="" textlink="">
      <xdr:nvSpPr>
        <xdr:cNvPr id="28" name="Shape 10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/>
      </xdr:nvSpPr>
      <xdr:spPr>
        <a:xfrm>
          <a:off x="1883663" y="3741900"/>
          <a:ext cx="6924675" cy="76200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27</xdr:row>
      <xdr:rowOff>0</xdr:rowOff>
    </xdr:from>
    <xdr:ext cx="8315325" cy="66675"/>
    <xdr:sp macro="" textlink="">
      <xdr:nvSpPr>
        <xdr:cNvPr id="29" name="Shape 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/>
      </xdr:nvSpPr>
      <xdr:spPr>
        <a:xfrm>
          <a:off x="0" y="5686425"/>
          <a:ext cx="8315325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</xdr:colOff>
      <xdr:row>27</xdr:row>
      <xdr:rowOff>0</xdr:rowOff>
    </xdr:from>
    <xdr:ext cx="8324850" cy="66675"/>
    <xdr:sp macro="" textlink="">
      <xdr:nvSpPr>
        <xdr:cNvPr id="30" name="Shape 8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/>
      </xdr:nvSpPr>
      <xdr:spPr>
        <a:xfrm>
          <a:off x="1" y="5686425"/>
          <a:ext cx="8324850" cy="66675"/>
        </a:xfrm>
        <a:prstGeom prst="rect">
          <a:avLst/>
        </a:prstGeom>
        <a:solidFill>
          <a:srgbClr val="CCFF66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14</xdr:col>
      <xdr:colOff>38101</xdr:colOff>
      <xdr:row>7</xdr:row>
      <xdr:rowOff>9525</xdr:rowOff>
    </xdr:from>
    <xdr:ext cx="104774" cy="2743200"/>
    <xdr:grpSp>
      <xdr:nvGrpSpPr>
        <xdr:cNvPr id="36" name="Shape 2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GrpSpPr/>
      </xdr:nvGrpSpPr>
      <xdr:grpSpPr>
        <a:xfrm>
          <a:off x="7899401" y="2524125"/>
          <a:ext cx="104774" cy="2743200"/>
          <a:chOff x="5346000" y="1455900"/>
          <a:chExt cx="0" cy="4648200"/>
        </a:xfrm>
      </xdr:grpSpPr>
      <xdr:cxnSp macro="">
        <xdr:nvCxnSpPr>
          <xdr:cNvPr id="37" name="Shape 14">
            <a:extLst>
              <a:ext uri="{FF2B5EF4-FFF2-40B4-BE49-F238E27FC236}">
                <a16:creationId xmlns:a16="http://schemas.microsoft.com/office/drawing/2014/main" xmlns="" id="{00000000-0008-0000-0500-000025000000}"/>
              </a:ext>
            </a:extLst>
          </xdr:cNvPr>
          <xdr:cNvCxnSpPr/>
        </xdr:nvCxnSpPr>
        <xdr:spPr>
          <a:xfrm>
            <a:off x="5346000" y="1455900"/>
            <a:ext cx="0" cy="464820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16</xdr:col>
      <xdr:colOff>754378</xdr:colOff>
      <xdr:row>6</xdr:row>
      <xdr:rowOff>133350</xdr:rowOff>
    </xdr:from>
    <xdr:ext cx="55246" cy="3762375"/>
    <xdr:grpSp>
      <xdr:nvGrpSpPr>
        <xdr:cNvPr id="40" name="Shape 2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GrpSpPr/>
      </xdr:nvGrpSpPr>
      <xdr:grpSpPr>
        <a:xfrm flipH="1">
          <a:off x="9326878" y="2495550"/>
          <a:ext cx="55246" cy="3762375"/>
          <a:chOff x="5346000" y="1451138"/>
          <a:chExt cx="0" cy="4657725"/>
        </a:xfrm>
      </xdr:grpSpPr>
      <xdr:cxnSp macro="">
        <xdr:nvCxnSpPr>
          <xdr:cNvPr id="41" name="Shape 16">
            <a:extLst>
              <a:ext uri="{FF2B5EF4-FFF2-40B4-BE49-F238E27FC236}">
                <a16:creationId xmlns:a16="http://schemas.microsoft.com/office/drawing/2014/main" xmlns="" id="{00000000-0008-0000-0500-000029000000}"/>
              </a:ext>
            </a:extLst>
          </xdr:cNvPr>
          <xdr:cNvCxnSpPr/>
        </xdr:nvCxnSpPr>
        <xdr:spPr>
          <a:xfrm rot="10800000">
            <a:off x="5346000" y="1451138"/>
            <a:ext cx="0" cy="46577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0</xdr:colOff>
      <xdr:row>7</xdr:row>
      <xdr:rowOff>-19050</xdr:rowOff>
    </xdr:from>
    <xdr:ext cx="6924675" cy="38100"/>
    <xdr:grpSp>
      <xdr:nvGrpSpPr>
        <xdr:cNvPr id="42" name="Shape 2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GrpSpPr/>
      </xdr:nvGrpSpPr>
      <xdr:grpSpPr>
        <a:xfrm>
          <a:off x="1549400" y="2495550"/>
          <a:ext cx="6924675" cy="38100"/>
          <a:chOff x="1883664" y="3780000"/>
          <a:chExt cx="6924675" cy="0"/>
        </a:xfrm>
      </xdr:grpSpPr>
      <xdr:cxnSp macro="">
        <xdr:nvCxnSpPr>
          <xdr:cNvPr id="43" name="Shape 17">
            <a:extLst>
              <a:ext uri="{FF2B5EF4-FFF2-40B4-BE49-F238E27FC236}">
                <a16:creationId xmlns:a16="http://schemas.microsoft.com/office/drawing/2014/main" xmlns="" id="{00000000-0008-0000-0500-00002B000000}"/>
              </a:ext>
            </a:extLst>
          </xdr:cNvPr>
          <xdr:cNvCxnSpPr/>
        </xdr:nvCxnSpPr>
        <xdr:spPr>
          <a:xfrm rot="10800000">
            <a:off x="1883664" y="3780000"/>
            <a:ext cx="692467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-19050</xdr:colOff>
      <xdr:row>7</xdr:row>
      <xdr:rowOff>9525</xdr:rowOff>
    </xdr:from>
    <xdr:ext cx="38100" cy="1581150"/>
    <xdr:grpSp>
      <xdr:nvGrpSpPr>
        <xdr:cNvPr id="44" name="Shape 2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GrpSpPr/>
      </xdr:nvGrpSpPr>
      <xdr:grpSpPr>
        <a:xfrm>
          <a:off x="1530350" y="2524125"/>
          <a:ext cx="38100" cy="1581150"/>
          <a:chOff x="5346000" y="2989425"/>
          <a:chExt cx="0" cy="1581150"/>
        </a:xfrm>
      </xdr:grpSpPr>
      <xdr:cxnSp macro="">
        <xdr:nvCxnSpPr>
          <xdr:cNvPr id="45" name="Shape 18">
            <a:extLst>
              <a:ext uri="{FF2B5EF4-FFF2-40B4-BE49-F238E27FC236}">
                <a16:creationId xmlns:a16="http://schemas.microsoft.com/office/drawing/2014/main" xmlns="" id="{00000000-0008-0000-0500-00002D000000}"/>
              </a:ext>
            </a:extLst>
          </xdr:cNvPr>
          <xdr:cNvCxnSpPr/>
        </xdr:nvCxnSpPr>
        <xdr:spPr>
          <a:xfrm rot="10800000">
            <a:off x="5346000" y="2989425"/>
            <a:ext cx="0" cy="158115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-9525</xdr:colOff>
      <xdr:row>16</xdr:row>
      <xdr:rowOff>0</xdr:rowOff>
    </xdr:from>
    <xdr:ext cx="38100" cy="3067050"/>
    <xdr:grpSp>
      <xdr:nvGrpSpPr>
        <xdr:cNvPr id="46" name="Shape 2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GrpSpPr/>
      </xdr:nvGrpSpPr>
      <xdr:grpSpPr>
        <a:xfrm>
          <a:off x="-9525" y="4051300"/>
          <a:ext cx="38100" cy="3067050"/>
          <a:chOff x="5346000" y="2246475"/>
          <a:chExt cx="0" cy="3067050"/>
        </a:xfrm>
      </xdr:grpSpPr>
      <xdr:cxnSp macro="">
        <xdr:nvCxnSpPr>
          <xdr:cNvPr id="47" name="Shape 19">
            <a:extLst>
              <a:ext uri="{FF2B5EF4-FFF2-40B4-BE49-F238E27FC236}">
                <a16:creationId xmlns:a16="http://schemas.microsoft.com/office/drawing/2014/main" xmlns="" id="{00000000-0008-0000-0500-00002F000000}"/>
              </a:ext>
            </a:extLst>
          </xdr:cNvPr>
          <xdr:cNvCxnSpPr/>
        </xdr:nvCxnSpPr>
        <xdr:spPr>
          <a:xfrm>
            <a:off x="5346000" y="2246475"/>
            <a:ext cx="0" cy="306705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7</xdr:col>
      <xdr:colOff>735330</xdr:colOff>
      <xdr:row>7</xdr:row>
      <xdr:rowOff>0</xdr:rowOff>
    </xdr:from>
    <xdr:ext cx="45719" cy="3390899"/>
    <xdr:sp macro="" textlink="">
      <xdr:nvSpPr>
        <xdr:cNvPr id="48" name="Shape 20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/>
      </xdr:nvSpPr>
      <xdr:spPr>
        <a:xfrm flipH="1">
          <a:off x="4240530" y="2286000"/>
          <a:ext cx="45719" cy="3390899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28574</xdr:colOff>
      <xdr:row>7</xdr:row>
      <xdr:rowOff>0</xdr:rowOff>
    </xdr:from>
    <xdr:ext cx="57151" cy="3390900"/>
    <xdr:sp macro="" textlink="">
      <xdr:nvSpPr>
        <xdr:cNvPr id="49" name="Shape 20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/>
      </xdr:nvSpPr>
      <xdr:spPr>
        <a:xfrm>
          <a:off x="5714999" y="2286000"/>
          <a:ext cx="57151" cy="3390900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</xdr:col>
      <xdr:colOff>752475</xdr:colOff>
      <xdr:row>7</xdr:row>
      <xdr:rowOff>1</xdr:rowOff>
    </xdr:from>
    <xdr:ext cx="66675" cy="3390899"/>
    <xdr:sp macro="" textlink="">
      <xdr:nvSpPr>
        <xdr:cNvPr id="50" name="Shape 20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/>
      </xdr:nvSpPr>
      <xdr:spPr>
        <a:xfrm>
          <a:off x="7058025" y="2286001"/>
          <a:ext cx="66675" cy="3390899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1040130</xdr:colOff>
      <xdr:row>16</xdr:row>
      <xdr:rowOff>0</xdr:rowOff>
    </xdr:from>
    <xdr:ext cx="55245" cy="1809750"/>
    <xdr:sp macro="" textlink="">
      <xdr:nvSpPr>
        <xdr:cNvPr id="51" name="Shape 21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/>
      </xdr:nvSpPr>
      <xdr:spPr>
        <a:xfrm flipH="1">
          <a:off x="1440180" y="3876675"/>
          <a:ext cx="55245" cy="1809750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781049</xdr:colOff>
      <xdr:row>7</xdr:row>
      <xdr:rowOff>1</xdr:rowOff>
    </xdr:from>
    <xdr:ext cx="45719" cy="3400424"/>
    <xdr:sp macro="" textlink="">
      <xdr:nvSpPr>
        <xdr:cNvPr id="62" name="Shape 20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/>
      </xdr:nvSpPr>
      <xdr:spPr>
        <a:xfrm>
          <a:off x="2886074" y="2286001"/>
          <a:ext cx="45719" cy="3400424"/>
        </a:xfrm>
        <a:prstGeom prst="rect">
          <a:avLst/>
        </a:prstGeom>
        <a:solidFill>
          <a:srgbClr val="FFFFFF">
            <a:alpha val="69803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29</xdr:row>
      <xdr:rowOff>316231</xdr:rowOff>
    </xdr:from>
    <xdr:ext cx="8277226" cy="45719"/>
    <xdr:grpSp>
      <xdr:nvGrpSpPr>
        <xdr:cNvPr id="63" name="Shape 2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GrpSpPr/>
      </xdr:nvGrpSpPr>
      <xdr:grpSpPr>
        <a:xfrm>
          <a:off x="38100" y="6132831"/>
          <a:ext cx="8277226" cy="45719"/>
          <a:chOff x="1107375" y="3780000"/>
          <a:chExt cx="8477250" cy="0"/>
        </a:xfrm>
      </xdr:grpSpPr>
      <xdr:cxnSp macro="">
        <xdr:nvCxnSpPr>
          <xdr:cNvPr id="64" name="Shape 29">
            <a:extLst>
              <a:ext uri="{FF2B5EF4-FFF2-40B4-BE49-F238E27FC236}">
                <a16:creationId xmlns:a16="http://schemas.microsoft.com/office/drawing/2014/main" xmlns="" id="{00000000-0008-0000-0500-000040000000}"/>
              </a:ext>
            </a:extLst>
          </xdr:cNvPr>
          <xdr:cNvCxnSpPr/>
        </xdr:nvCxnSpPr>
        <xdr:spPr>
          <a:xfrm>
            <a:off x="1107375" y="3780000"/>
            <a:ext cx="847725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19050</xdr:colOff>
      <xdr:row>0</xdr:row>
      <xdr:rowOff>95250</xdr:rowOff>
    </xdr:from>
    <xdr:ext cx="8591550" cy="1047750"/>
    <xdr:pic>
      <xdr:nvPicPr>
        <xdr:cNvPr id="65" name="image10.png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95250"/>
          <a:ext cx="8591550" cy="1047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26</xdr:row>
      <xdr:rowOff>19050</xdr:rowOff>
    </xdr:from>
    <xdr:ext cx="295275" cy="285750"/>
    <xdr:pic>
      <xdr:nvPicPr>
        <xdr:cNvPr id="69" name="image15.jpg" descr="Logo (zonder LCC)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5257800"/>
          <a:ext cx="2952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17</xdr:row>
      <xdr:rowOff>19050</xdr:rowOff>
    </xdr:from>
    <xdr:ext cx="285750" cy="285750"/>
    <xdr:pic>
      <xdr:nvPicPr>
        <xdr:cNvPr id="70" name="image14.png" descr="LCC-Euro_licht-oranje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20</xdr:row>
      <xdr:rowOff>28575</xdr:rowOff>
    </xdr:from>
    <xdr:ext cx="323850" cy="285750"/>
    <xdr:pic>
      <xdr:nvPicPr>
        <xdr:cNvPr id="71" name="image16.png" descr="LCC Werk in uitvoering_oranje_rand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171450</xdr:colOff>
      <xdr:row>12</xdr:row>
      <xdr:rowOff>19050</xdr:rowOff>
    </xdr:from>
    <xdr:to>
      <xdr:col>4</xdr:col>
      <xdr:colOff>686214</xdr:colOff>
      <xdr:row>15</xdr:row>
      <xdr:rowOff>145892</xdr:rowOff>
    </xdr:to>
    <xdr:pic>
      <xdr:nvPicPr>
        <xdr:cNvPr id="77" name="Afbeelding 76">
          <a:extLst>
            <a:ext uri="{FF2B5EF4-FFF2-40B4-BE49-F238E27FC236}">
              <a16:creationId xmlns:a16="http://schemas.microsoft.com/office/drawing/2014/main" xmlns="" id="{75409C52-7074-4F39-A3D3-FBD0E2E8A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200400"/>
          <a:ext cx="1057689" cy="736442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12</xdr:row>
      <xdr:rowOff>28575</xdr:rowOff>
    </xdr:from>
    <xdr:to>
      <xdr:col>7</xdr:col>
      <xdr:colOff>648114</xdr:colOff>
      <xdr:row>15</xdr:row>
      <xdr:rowOff>155417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xmlns="" id="{FE0E54E5-2D96-471C-86D6-6D69E2293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3419475"/>
          <a:ext cx="1057689" cy="736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99"/>
  </sheetPr>
  <dimension ref="A1:Z1000"/>
  <sheetViews>
    <sheetView showGridLines="0" topLeftCell="A10" workbookViewId="0">
      <selection activeCell="B24" sqref="B24"/>
    </sheetView>
  </sheetViews>
  <sheetFormatPr baseColWidth="10" defaultColWidth="14.5" defaultRowHeight="15" customHeight="1" x14ac:dyDescent="0"/>
  <cols>
    <col min="1" max="1" width="5.83203125" customWidth="1"/>
    <col min="2" max="2" width="10.83203125" customWidth="1"/>
    <col min="3" max="3" width="12.6640625" customWidth="1"/>
    <col min="4" max="6" width="9.1640625" customWidth="1"/>
    <col min="7" max="7" width="8.6640625" customWidth="1"/>
    <col min="8" max="8" width="6.6640625" customWidth="1"/>
    <col min="9" max="9" width="11" customWidth="1"/>
    <col min="10" max="10" width="10.6640625" customWidth="1"/>
    <col min="11" max="11" width="11.1640625" customWidth="1"/>
    <col min="12" max="12" width="4.1640625" customWidth="1"/>
    <col min="13" max="26" width="7.832031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9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2"/>
      <c r="D4" s="1"/>
      <c r="E4" s="1"/>
      <c r="F4" s="1"/>
      <c r="G4" s="11"/>
      <c r="H4" s="13"/>
      <c r="I4" s="13"/>
      <c r="J4" s="13"/>
      <c r="K4" s="13"/>
      <c r="L4" s="9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4"/>
      <c r="C5" s="1"/>
      <c r="D5" s="1"/>
      <c r="E5" s="1"/>
      <c r="F5" s="1"/>
      <c r="G5" s="11"/>
      <c r="H5" s="1"/>
      <c r="I5" s="1"/>
      <c r="J5" s="1"/>
      <c r="K5" s="1"/>
      <c r="L5" s="9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9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9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9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9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9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9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7">
      <c r="A11" s="1"/>
      <c r="B11" s="1"/>
      <c r="C11" s="19" t="s">
        <v>8</v>
      </c>
      <c r="D11" s="1"/>
      <c r="E11" s="1"/>
      <c r="F11" s="1"/>
      <c r="G11" s="1"/>
      <c r="H11" s="1"/>
      <c r="I11" s="1"/>
      <c r="J11" s="1"/>
      <c r="K11" s="1"/>
      <c r="L11" s="9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21" t="s">
        <v>10</v>
      </c>
      <c r="C14" s="25"/>
      <c r="D14" s="1"/>
      <c r="E14" s="1"/>
      <c r="F14" s="1"/>
      <c r="G14" s="1"/>
      <c r="H14" s="1"/>
      <c r="I14" s="1"/>
      <c r="J14" s="1"/>
      <c r="K14" s="1"/>
      <c r="L14" s="9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21" t="s">
        <v>7</v>
      </c>
      <c r="C15" s="220" t="s">
        <v>84</v>
      </c>
      <c r="D15" s="1"/>
      <c r="E15" s="1"/>
      <c r="F15" s="1"/>
      <c r="G15" s="1"/>
      <c r="H15" s="1"/>
      <c r="I15" s="1"/>
      <c r="J15" s="1"/>
      <c r="K15" s="1"/>
      <c r="L15" s="9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21" t="s">
        <v>12</v>
      </c>
      <c r="C16" s="220" t="s">
        <v>85</v>
      </c>
      <c r="D16" s="1"/>
      <c r="E16" s="1"/>
      <c r="F16" s="1"/>
      <c r="G16" s="1"/>
      <c r="H16" s="1"/>
      <c r="I16" s="1"/>
      <c r="J16" s="1"/>
      <c r="K16" s="1"/>
      <c r="L16" s="9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21" t="s">
        <v>19</v>
      </c>
      <c r="C17" s="220" t="s">
        <v>93</v>
      </c>
      <c r="D17" s="1"/>
      <c r="E17" s="1"/>
      <c r="F17" s="1"/>
      <c r="G17" s="1"/>
      <c r="H17" s="1"/>
      <c r="I17" s="1"/>
      <c r="J17" s="1"/>
      <c r="K17" s="1"/>
      <c r="L17" s="9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21" t="s">
        <v>16</v>
      </c>
      <c r="C20" s="32" t="str">
        <f>opsteller</f>
        <v>BAM FM</v>
      </c>
      <c r="D20" s="1"/>
      <c r="E20" s="1"/>
      <c r="F20" s="1"/>
      <c r="G20" s="1"/>
      <c r="H20" s="1"/>
      <c r="I20" s="1"/>
      <c r="J20" s="1"/>
      <c r="K20" s="1"/>
      <c r="L20" s="9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21" t="s">
        <v>13</v>
      </c>
      <c r="C21" s="34" t="s">
        <v>78</v>
      </c>
      <c r="D21" s="1"/>
      <c r="E21" s="1"/>
      <c r="F21" s="1"/>
      <c r="G21" s="1"/>
      <c r="H21" s="1"/>
      <c r="I21" s="1"/>
      <c r="J21" s="1"/>
      <c r="K21" s="1"/>
      <c r="L21" s="9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21"/>
      <c r="D22" s="6"/>
      <c r="E22" s="1"/>
      <c r="F22" s="1"/>
      <c r="G22" s="1"/>
      <c r="H22" s="1"/>
      <c r="I22" s="1"/>
      <c r="J22" s="1"/>
      <c r="K22" s="1"/>
      <c r="L22" s="9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37"/>
      <c r="B23" s="1"/>
      <c r="C23" s="39"/>
      <c r="D23" s="1"/>
      <c r="E23" s="1"/>
      <c r="F23" s="1"/>
      <c r="G23" s="37"/>
      <c r="H23" s="37"/>
      <c r="I23" s="37"/>
      <c r="J23" s="37"/>
      <c r="K23" s="37"/>
      <c r="L23" s="9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2.75" customHeight="1">
      <c r="A24" s="37"/>
      <c r="B24" s="1"/>
      <c r="C24" s="1"/>
      <c r="D24" s="1"/>
      <c r="E24" s="1"/>
      <c r="F24" s="1"/>
      <c r="G24" s="37"/>
      <c r="H24" s="37"/>
      <c r="I24" s="37"/>
      <c r="J24" s="37"/>
      <c r="K24" s="37"/>
      <c r="L24" s="9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2.75" customHeight="1">
      <c r="A25" s="1"/>
      <c r="B25" s="3"/>
      <c r="C25" s="13"/>
      <c r="D25" s="1"/>
      <c r="E25" s="1"/>
      <c r="F25" s="1"/>
      <c r="G25" s="1"/>
      <c r="H25" s="1"/>
      <c r="I25" s="1"/>
      <c r="J25" s="1"/>
      <c r="K25" s="1"/>
      <c r="L25" s="9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9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9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9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9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3"/>
      <c r="C31" s="13"/>
      <c r="D31" s="1"/>
      <c r="E31" s="1"/>
      <c r="F31" s="1"/>
      <c r="G31" s="1"/>
      <c r="H31" s="1"/>
      <c r="I31" s="1"/>
      <c r="J31" s="1"/>
      <c r="K31" s="1"/>
      <c r="L31" s="9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9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9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9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3"/>
      <c r="C35" s="13"/>
      <c r="D35" s="1"/>
      <c r="E35" s="1"/>
      <c r="F35" s="1"/>
      <c r="G35" s="1"/>
      <c r="H35" s="1"/>
      <c r="I35" s="1"/>
      <c r="J35" s="1"/>
      <c r="K35" s="1"/>
      <c r="L35" s="9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3"/>
      <c r="C36" s="13"/>
      <c r="D36" s="1"/>
      <c r="E36" s="1"/>
      <c r="F36" s="1"/>
      <c r="G36" s="1"/>
      <c r="H36" s="1"/>
      <c r="I36" s="1"/>
      <c r="J36" s="1"/>
      <c r="K36" s="1"/>
      <c r="L36" s="9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9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9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9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9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9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3"/>
      <c r="C42" s="48"/>
      <c r="D42" s="1"/>
      <c r="E42" s="1"/>
      <c r="F42" s="1"/>
      <c r="G42" s="1"/>
      <c r="H42" s="1"/>
      <c r="I42" s="1"/>
      <c r="J42" s="1"/>
      <c r="K42" s="1"/>
      <c r="L42" s="9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48"/>
      <c r="D43" s="1"/>
      <c r="E43" s="1"/>
      <c r="F43" s="1"/>
      <c r="G43" s="1"/>
      <c r="H43" s="1"/>
      <c r="I43" s="1"/>
      <c r="J43" s="1"/>
      <c r="K43" s="1"/>
      <c r="L43" s="9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48"/>
      <c r="D44" s="1"/>
      <c r="E44" s="1"/>
      <c r="F44" s="1"/>
      <c r="G44" s="1"/>
      <c r="H44" s="1"/>
      <c r="I44" s="1"/>
      <c r="J44" s="1"/>
      <c r="K44" s="1"/>
      <c r="L44" s="9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48"/>
      <c r="D45" s="1"/>
      <c r="E45" s="1"/>
      <c r="F45" s="1"/>
      <c r="G45" s="1"/>
      <c r="H45" s="1"/>
      <c r="I45" s="1"/>
      <c r="J45" s="1"/>
      <c r="K45" s="1"/>
      <c r="L45" s="9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48"/>
      <c r="D46" s="1"/>
      <c r="E46" s="1"/>
      <c r="F46" s="1"/>
      <c r="G46" s="1"/>
      <c r="H46" s="1"/>
      <c r="I46" s="1"/>
      <c r="J46" s="1"/>
      <c r="K46" s="1"/>
      <c r="L46" s="9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48"/>
      <c r="D47" s="1"/>
      <c r="E47" s="1"/>
      <c r="F47" s="1"/>
      <c r="G47" s="1"/>
      <c r="H47" s="1"/>
      <c r="I47" s="1"/>
      <c r="J47" s="1"/>
      <c r="K47" s="1"/>
      <c r="L47" s="9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48"/>
      <c r="D48" s="1"/>
      <c r="E48" s="1"/>
      <c r="F48" s="1"/>
      <c r="G48" s="1"/>
      <c r="H48" s="1"/>
      <c r="I48" s="1"/>
      <c r="J48" s="1"/>
      <c r="K48" s="1"/>
      <c r="L48" s="9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9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9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9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9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9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9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9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9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9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9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21" t="s">
        <v>34</v>
      </c>
      <c r="C59" s="59"/>
      <c r="D59" s="1"/>
      <c r="E59" s="1"/>
      <c r="F59" s="1"/>
      <c r="G59" s="1"/>
      <c r="H59" s="1"/>
      <c r="I59" s="1"/>
      <c r="J59" s="1"/>
      <c r="K59" s="1"/>
      <c r="L59" s="9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3" t="s">
        <v>36</v>
      </c>
      <c r="C60" s="59"/>
      <c r="D60" s="1"/>
      <c r="E60" s="241"/>
      <c r="F60" s="242"/>
      <c r="G60" s="21"/>
      <c r="H60" s="13"/>
      <c r="I60" s="1"/>
      <c r="J60" s="1"/>
      <c r="K60" s="1"/>
      <c r="L60" s="9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21" t="s">
        <v>38</v>
      </c>
      <c r="C61" s="65"/>
      <c r="D61" s="1"/>
      <c r="E61" s="1"/>
      <c r="F61" s="1"/>
      <c r="G61" s="21"/>
      <c r="H61" s="1"/>
      <c r="I61" s="1"/>
      <c r="J61" s="1"/>
      <c r="K61" s="1"/>
      <c r="L61" s="9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3" t="s">
        <v>36</v>
      </c>
      <c r="C62" s="65"/>
      <c r="D62" s="1"/>
      <c r="E62" s="241"/>
      <c r="F62" s="242"/>
      <c r="G62" s="21"/>
      <c r="H62" s="13"/>
      <c r="I62" s="1"/>
      <c r="J62" s="1"/>
      <c r="K62" s="1"/>
      <c r="L62" s="9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9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69"/>
      <c r="B64" s="9"/>
      <c r="C64" s="9"/>
      <c r="D64" s="9"/>
      <c r="E64" s="9"/>
      <c r="F64" s="9"/>
      <c r="G64" s="9"/>
      <c r="H64" s="9"/>
      <c r="I64" s="9"/>
      <c r="J64" s="9"/>
      <c r="K64" s="70"/>
      <c r="L64" s="9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E60:F60"/>
    <mergeCell ref="E62:F62"/>
  </mergeCells>
  <pageMargins left="0.59055118110236227" right="0.19685039370078741" top="0.23622047244094491" bottom="0.74803149606299213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69FFFF"/>
    <outlinePr summaryBelow="0"/>
  </sheetPr>
  <dimension ref="A1:Z974"/>
  <sheetViews>
    <sheetView showGridLines="0" workbookViewId="0">
      <selection activeCell="D33" sqref="D33"/>
    </sheetView>
  </sheetViews>
  <sheetFormatPr baseColWidth="10" defaultColWidth="14.5" defaultRowHeight="15" customHeight="1" outlineLevelRow="1" x14ac:dyDescent="0"/>
  <cols>
    <col min="1" max="1" width="1.5" customWidth="1"/>
    <col min="2" max="2" width="4" customWidth="1"/>
    <col min="3" max="3" width="33.33203125" customWidth="1"/>
    <col min="4" max="4" width="8.6640625" customWidth="1"/>
    <col min="5" max="5" width="10.6640625" customWidth="1"/>
    <col min="6" max="6" width="12.6640625" customWidth="1"/>
    <col min="7" max="7" width="10.1640625" customWidth="1"/>
    <col min="8" max="8" width="6.5" customWidth="1"/>
    <col min="9" max="9" width="17.1640625" customWidth="1"/>
    <col min="10" max="10" width="1.83203125" customWidth="1"/>
    <col min="11" max="11" width="7.6640625" customWidth="1"/>
    <col min="12" max="26" width="5.6640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6"/>
      <c r="D3" s="1"/>
      <c r="E3" s="1"/>
      <c r="F3" s="1"/>
      <c r="G3" s="1"/>
      <c r="H3" s="1"/>
      <c r="I3" s="1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6"/>
      <c r="D4" s="1"/>
      <c r="E4" s="1"/>
      <c r="F4" s="1"/>
      <c r="G4" s="1"/>
      <c r="H4" s="1"/>
      <c r="I4" s="1"/>
      <c r="J4" s="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0" t="s">
        <v>0</v>
      </c>
      <c r="D6" s="1"/>
      <c r="E6" s="1"/>
      <c r="F6" s="1"/>
      <c r="G6" s="1"/>
      <c r="H6" s="1"/>
      <c r="I6" s="1"/>
      <c r="J6" s="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6"/>
      <c r="D7" s="1"/>
      <c r="E7" s="1"/>
      <c r="F7" s="1"/>
      <c r="G7" s="1"/>
      <c r="H7" s="1"/>
      <c r="I7" s="1"/>
      <c r="J7" s="4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6" t="s">
        <v>1</v>
      </c>
      <c r="D8" s="1"/>
      <c r="E8" s="1"/>
      <c r="F8" s="1"/>
      <c r="G8" s="15">
        <f>((100+abk)*(100+ak)*(100+wenr)/10000)-100</f>
        <v>0</v>
      </c>
      <c r="H8" s="1" t="s">
        <v>2</v>
      </c>
      <c r="I8" s="1"/>
      <c r="J8" s="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outlineLevel="1">
      <c r="A9" s="1"/>
      <c r="B9" s="1"/>
      <c r="C9" s="1" t="s">
        <v>3</v>
      </c>
      <c r="D9" s="1"/>
      <c r="E9" s="1"/>
      <c r="F9" s="1"/>
      <c r="G9" s="17"/>
      <c r="H9" s="1" t="s">
        <v>2</v>
      </c>
      <c r="I9" s="1"/>
      <c r="J9" s="4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outlineLevel="1">
      <c r="A10" s="1"/>
      <c r="B10" s="1"/>
      <c r="C10" s="1" t="s">
        <v>4</v>
      </c>
      <c r="D10" s="1"/>
      <c r="E10" s="1"/>
      <c r="F10" s="1"/>
      <c r="G10" s="17"/>
      <c r="H10" s="1" t="s">
        <v>2</v>
      </c>
      <c r="I10" s="1"/>
      <c r="J10" s="4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outlineLevel="1">
      <c r="A11" s="1"/>
      <c r="B11" s="1"/>
      <c r="C11" s="1" t="s">
        <v>5</v>
      </c>
      <c r="D11" s="1"/>
      <c r="E11" s="1"/>
      <c r="F11" s="1"/>
      <c r="G11" s="17"/>
      <c r="H11" s="1" t="s">
        <v>2</v>
      </c>
      <c r="I11" s="1"/>
      <c r="J11" s="4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4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6" t="s">
        <v>6</v>
      </c>
      <c r="D13" s="1"/>
      <c r="E13" s="1"/>
      <c r="F13" s="1"/>
      <c r="G13" s="15">
        <f>((100+coordinst)*(100+ak)*(100+wenr)/10000)-100</f>
        <v>0</v>
      </c>
      <c r="H13" s="1" t="s">
        <v>2</v>
      </c>
      <c r="I13" s="1"/>
      <c r="J13" s="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outlineLevel="1">
      <c r="A14" s="1"/>
      <c r="B14" s="1"/>
      <c r="C14" s="1" t="s">
        <v>9</v>
      </c>
      <c r="D14" s="1"/>
      <c r="E14" s="1"/>
      <c r="F14" s="1"/>
      <c r="G14" s="17">
        <v>0</v>
      </c>
      <c r="H14" s="1" t="s">
        <v>2</v>
      </c>
      <c r="I14" s="1"/>
      <c r="J14" s="4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outlineLevel="1">
      <c r="A15" s="1"/>
      <c r="B15" s="1"/>
      <c r="C15" s="1" t="s">
        <v>4</v>
      </c>
      <c r="D15" s="1"/>
      <c r="E15" s="1"/>
      <c r="F15" s="1"/>
      <c r="G15" s="22">
        <f>ak</f>
        <v>0</v>
      </c>
      <c r="H15" s="1" t="s">
        <v>2</v>
      </c>
      <c r="I15" s="1"/>
      <c r="J15" s="4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outlineLevel="1">
      <c r="A16" s="1"/>
      <c r="B16" s="1"/>
      <c r="C16" s="1" t="s">
        <v>5</v>
      </c>
      <c r="D16" s="1"/>
      <c r="E16" s="1"/>
      <c r="F16" s="1"/>
      <c r="G16" s="22">
        <f>wenr</f>
        <v>0</v>
      </c>
      <c r="H16" s="1" t="s">
        <v>2</v>
      </c>
      <c r="I16" s="1"/>
      <c r="J16" s="4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4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6" t="s">
        <v>14</v>
      </c>
      <c r="D18" s="1"/>
      <c r="E18" s="1"/>
      <c r="F18" s="1"/>
      <c r="G18" s="15">
        <f>((100+coordonderhb)*(100+ak)*(100+wenr)/10000)-100</f>
        <v>0</v>
      </c>
      <c r="H18" s="1" t="s">
        <v>2</v>
      </c>
      <c r="I18" s="1"/>
      <c r="J18" s="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outlineLevel="1">
      <c r="A19" s="1"/>
      <c r="B19" s="1"/>
      <c r="C19" s="1" t="s">
        <v>15</v>
      </c>
      <c r="D19" s="1"/>
      <c r="E19" s="1"/>
      <c r="F19" s="1"/>
      <c r="G19" s="17"/>
      <c r="H19" s="1" t="s">
        <v>2</v>
      </c>
      <c r="I19" s="1"/>
      <c r="J19" s="4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outlineLevel="1">
      <c r="A20" s="1"/>
      <c r="B20" s="1"/>
      <c r="C20" s="1" t="s">
        <v>4</v>
      </c>
      <c r="D20" s="1"/>
      <c r="E20" s="1"/>
      <c r="F20" s="1"/>
      <c r="G20" s="22">
        <f>ak</f>
        <v>0</v>
      </c>
      <c r="H20" s="1" t="s">
        <v>2</v>
      </c>
      <c r="I20" s="1"/>
      <c r="J20" s="4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outlineLevel="1">
      <c r="A21" s="1"/>
      <c r="B21" s="1"/>
      <c r="C21" s="1" t="s">
        <v>5</v>
      </c>
      <c r="D21" s="1"/>
      <c r="E21" s="1"/>
      <c r="F21" s="1"/>
      <c r="G21" s="22">
        <f>wenr</f>
        <v>0</v>
      </c>
      <c r="H21" s="1" t="s">
        <v>2</v>
      </c>
      <c r="I21" s="1"/>
      <c r="J21" s="4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22"/>
      <c r="H22" s="1"/>
      <c r="I22" s="1"/>
      <c r="J22" s="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6" t="s">
        <v>17</v>
      </c>
      <c r="D23" s="1"/>
      <c r="E23" s="1"/>
      <c r="F23" s="1"/>
      <c r="G23" s="15">
        <f>((100+coordonderhi)*(100+ak)*(100+wenr)/10000)-100</f>
        <v>0</v>
      </c>
      <c r="H23" s="1" t="s">
        <v>2</v>
      </c>
      <c r="I23" s="1"/>
      <c r="J23" s="4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outlineLevel="1">
      <c r="A24" s="1"/>
      <c r="B24" s="1"/>
      <c r="C24" s="1" t="s">
        <v>18</v>
      </c>
      <c r="D24" s="1"/>
      <c r="E24" s="1"/>
      <c r="F24" s="1"/>
      <c r="G24" s="17">
        <v>0</v>
      </c>
      <c r="H24" s="1" t="s">
        <v>2</v>
      </c>
      <c r="I24" s="1"/>
      <c r="J24" s="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outlineLevel="1">
      <c r="A25" s="1"/>
      <c r="B25" s="1"/>
      <c r="C25" s="1" t="s">
        <v>4</v>
      </c>
      <c r="D25" s="1"/>
      <c r="E25" s="1"/>
      <c r="F25" s="1"/>
      <c r="G25" s="22">
        <f>ak</f>
        <v>0</v>
      </c>
      <c r="H25" s="1" t="s">
        <v>2</v>
      </c>
      <c r="I25" s="1"/>
      <c r="J25" s="4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outlineLevel="1">
      <c r="A26" s="1"/>
      <c r="B26" s="1"/>
      <c r="C26" s="1" t="s">
        <v>5</v>
      </c>
      <c r="D26" s="1"/>
      <c r="E26" s="1"/>
      <c r="F26" s="1"/>
      <c r="G26" s="22">
        <f>wenr</f>
        <v>0</v>
      </c>
      <c r="H26" s="1" t="s">
        <v>2</v>
      </c>
      <c r="I26" s="1"/>
      <c r="J26" s="4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22"/>
      <c r="H27" s="1"/>
      <c r="I27" s="1"/>
      <c r="J27" s="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 t="s">
        <v>20</v>
      </c>
      <c r="D28" s="1"/>
      <c r="E28" s="1"/>
      <c r="F28" s="1"/>
      <c r="G28" s="41" t="s">
        <v>79</v>
      </c>
      <c r="H28" s="1"/>
      <c r="I28" s="1"/>
      <c r="J28" s="4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42"/>
      <c r="C29" s="1"/>
      <c r="D29" s="1"/>
      <c r="E29" s="1"/>
      <c r="F29" s="1"/>
      <c r="G29" s="13"/>
      <c r="H29" s="1"/>
      <c r="I29" s="1"/>
      <c r="J29" s="4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42"/>
      <c r="C30" s="1" t="s">
        <v>25</v>
      </c>
      <c r="D30" s="1"/>
      <c r="E30" s="1"/>
      <c r="F30" s="1"/>
      <c r="G30" s="13">
        <v>25</v>
      </c>
      <c r="H30" s="1" t="s">
        <v>26</v>
      </c>
      <c r="I30" s="1"/>
      <c r="J30" s="4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42"/>
      <c r="C31" s="1"/>
      <c r="D31" s="1"/>
      <c r="E31" s="1"/>
      <c r="F31" s="1"/>
      <c r="G31" s="1"/>
      <c r="H31" s="1"/>
      <c r="I31" s="1"/>
      <c r="J31" s="4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42"/>
      <c r="C32" s="1" t="s">
        <v>16</v>
      </c>
      <c r="D32" s="13" t="s">
        <v>80</v>
      </c>
      <c r="E32" s="1"/>
      <c r="F32" s="1"/>
      <c r="G32" s="1"/>
      <c r="H32" s="1"/>
      <c r="I32" s="1"/>
      <c r="J32" s="4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42"/>
      <c r="C33" s="1" t="s">
        <v>30</v>
      </c>
      <c r="D33" s="216" t="s">
        <v>96</v>
      </c>
      <c r="E33" s="1"/>
      <c r="F33" s="1"/>
      <c r="G33" s="1"/>
      <c r="H33" s="1"/>
      <c r="I33" s="1"/>
      <c r="J33" s="4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42"/>
      <c r="C34" s="1"/>
      <c r="D34" s="1"/>
      <c r="E34" s="1"/>
      <c r="F34" s="1"/>
      <c r="G34" s="1"/>
      <c r="H34" s="1"/>
      <c r="I34" s="1"/>
      <c r="J34" s="4"/>
      <c r="K34" s="10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42"/>
      <c r="C35" s="1"/>
      <c r="D35" s="1"/>
      <c r="E35" s="1"/>
      <c r="F35" s="1"/>
      <c r="G35" s="1"/>
      <c r="H35" s="1"/>
      <c r="I35" s="1"/>
      <c r="J35" s="4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42"/>
      <c r="C36" s="10" t="s">
        <v>35</v>
      </c>
      <c r="D36" s="1"/>
      <c r="E36" s="1"/>
      <c r="F36" s="1"/>
      <c r="G36" s="1"/>
      <c r="H36" s="1"/>
      <c r="I36" s="1"/>
      <c r="J36" s="4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26">
        <v>1</v>
      </c>
      <c r="C37" s="215" t="s">
        <v>94</v>
      </c>
      <c r="D37" s="244" t="s">
        <v>82</v>
      </c>
      <c r="E37" s="245"/>
      <c r="F37" s="245"/>
      <c r="G37" s="244" t="s">
        <v>83</v>
      </c>
      <c r="H37" s="245"/>
      <c r="I37" s="245"/>
      <c r="J37" s="4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.75" customHeight="1">
      <c r="A38" s="1"/>
      <c r="B38" s="26"/>
      <c r="C38" s="217"/>
      <c r="D38" s="218"/>
      <c r="E38" s="218"/>
      <c r="F38" s="236"/>
      <c r="G38" s="219"/>
      <c r="H38" s="237"/>
      <c r="I38" s="237"/>
      <c r="J38" s="4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26">
        <v>2</v>
      </c>
      <c r="C39" s="215" t="s">
        <v>95</v>
      </c>
      <c r="D39" s="244" t="s">
        <v>82</v>
      </c>
      <c r="E39" s="245"/>
      <c r="F39" s="245"/>
      <c r="G39" s="244" t="s">
        <v>83</v>
      </c>
      <c r="H39" s="245"/>
      <c r="I39" s="245"/>
      <c r="J39" s="4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.75" customHeight="1">
      <c r="A40" s="1"/>
      <c r="B40" s="26"/>
      <c r="C40" s="20"/>
      <c r="D40" s="13"/>
      <c r="E40" s="13"/>
      <c r="F40" s="1"/>
      <c r="G40" s="61"/>
      <c r="H40" s="2"/>
      <c r="I40" s="2"/>
      <c r="J40" s="4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26">
        <v>3</v>
      </c>
      <c r="C41" s="20" t="s">
        <v>73</v>
      </c>
      <c r="D41" s="243" t="s">
        <v>77</v>
      </c>
      <c r="E41" s="242"/>
      <c r="F41" s="242"/>
      <c r="G41" s="13" t="s">
        <v>37</v>
      </c>
      <c r="H41" s="1"/>
      <c r="I41" s="1"/>
      <c r="J41" s="4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3.75" customHeight="1">
      <c r="A42" s="1"/>
      <c r="B42" s="26"/>
      <c r="C42" s="20"/>
      <c r="D42" s="13"/>
      <c r="E42" s="13"/>
      <c r="F42" s="1"/>
      <c r="G42" s="61"/>
      <c r="H42" s="2"/>
      <c r="I42" s="2"/>
      <c r="J42" s="4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26">
        <v>4</v>
      </c>
      <c r="C43" s="20" t="s">
        <v>74</v>
      </c>
      <c r="D43" s="243" t="s">
        <v>77</v>
      </c>
      <c r="E43" s="242"/>
      <c r="F43" s="242"/>
      <c r="G43" s="13" t="s">
        <v>39</v>
      </c>
      <c r="H43" s="1"/>
      <c r="I43" s="1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.75" customHeight="1">
      <c r="A44" s="1"/>
      <c r="B44" s="26"/>
      <c r="C44" s="20"/>
      <c r="D44" s="13"/>
      <c r="E44" s="13"/>
      <c r="F44" s="1"/>
      <c r="G44" s="61"/>
      <c r="H44" s="2"/>
      <c r="I44" s="2"/>
      <c r="J44" s="4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26"/>
      <c r="C45" s="20"/>
      <c r="D45" s="243"/>
      <c r="E45" s="242"/>
      <c r="F45" s="242"/>
      <c r="G45" s="243"/>
      <c r="H45" s="242"/>
      <c r="I45" s="242"/>
      <c r="J45" s="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26"/>
      <c r="C46" s="20"/>
      <c r="D46" s="13"/>
      <c r="E46" s="13"/>
      <c r="F46" s="1"/>
      <c r="G46" s="13"/>
      <c r="H46" s="1"/>
      <c r="I46" s="1"/>
      <c r="J46" s="4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4"/>
      <c r="C47" s="4"/>
      <c r="D47" s="4"/>
      <c r="E47" s="4"/>
      <c r="F47" s="4"/>
      <c r="G47" s="4"/>
      <c r="H47" s="4"/>
      <c r="I47" s="4"/>
      <c r="J47" s="4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</sheetData>
  <mergeCells count="8">
    <mergeCell ref="D43:F43"/>
    <mergeCell ref="D45:F45"/>
    <mergeCell ref="G45:I45"/>
    <mergeCell ref="G39:I39"/>
    <mergeCell ref="G37:I37"/>
    <mergeCell ref="D39:F39"/>
    <mergeCell ref="D37:F37"/>
    <mergeCell ref="D41:F41"/>
  </mergeCells>
  <dataValidations count="1">
    <dataValidation type="list" allowBlank="1" showErrorMessage="1" sqref="G30">
      <formula1>"1.0,2.0,3.0,4.0,5.0,6.0,7.0,8.0,9.0,10.0,11.0,12.0,13.0,14.0,15.0,16.0,17.0,18.0,19.0,20.0,21.0,22.0,23.0,24.0,25.0,26.0,27.0,28.0,29.0,30.0,31.0,32.0,33.0,34.0,35.0,36.0,37.0,38.0,39.0,40.0,41.0,42.0,43.0,44.0,45.0,46.0,47.0,48.0,49.0,50.0,51.0,52.0,53.0"&amp;",54.0,55.0,56.0"</formula1>
    </dataValidation>
  </dataValidations>
  <pageMargins left="0.59055118110236227" right="0.19685039370078741" top="0.62992125984251968" bottom="0.74803149606299213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33CC33"/>
    <outlinePr summaryRight="0"/>
    <pageSetUpPr fitToPage="1"/>
  </sheetPr>
  <dimension ref="A1:AO969"/>
  <sheetViews>
    <sheetView showGridLines="0" tabSelected="1" workbookViewId="0">
      <selection activeCell="J13" sqref="J13:K16"/>
    </sheetView>
  </sheetViews>
  <sheetFormatPr baseColWidth="10" defaultColWidth="14.5" defaultRowHeight="15" customHeight="1" x14ac:dyDescent="0"/>
  <cols>
    <col min="1" max="1" width="6" customWidth="1"/>
    <col min="2" max="2" width="13.1640625" customWidth="1"/>
    <col min="3" max="3" width="1.1640625" customWidth="1"/>
    <col min="4" max="4" width="8.1640625" customWidth="1"/>
    <col min="5" max="5" width="11.6640625" customWidth="1"/>
    <col min="6" max="6" width="1.1640625" customWidth="1"/>
    <col min="7" max="7" width="8.1640625" customWidth="1"/>
    <col min="8" max="8" width="11.6640625" customWidth="1"/>
    <col min="9" max="9" width="1.1640625" customWidth="1"/>
    <col min="10" max="10" width="8.1640625" customWidth="1"/>
    <col min="11" max="11" width="11.6640625" customWidth="1"/>
    <col min="12" max="12" width="1.1640625" customWidth="1"/>
    <col min="13" max="13" width="8.1640625" customWidth="1"/>
    <col min="14" max="14" width="11.6640625" customWidth="1"/>
    <col min="15" max="15" width="1.1640625" customWidth="1"/>
    <col min="16" max="16" width="8.1640625" customWidth="1"/>
    <col min="17" max="17" width="11.6640625" customWidth="1"/>
    <col min="18" max="18" width="6.1640625" customWidth="1"/>
    <col min="19" max="30" width="9.1640625" customWidth="1"/>
    <col min="31" max="31" width="9" customWidth="1"/>
    <col min="32" max="32" width="7.5" customWidth="1"/>
    <col min="33" max="36" width="5.6640625" customWidth="1"/>
    <col min="37" max="37" width="6.5" customWidth="1"/>
    <col min="38" max="38" width="5" customWidth="1"/>
    <col min="39" max="39" width="5.33203125" customWidth="1"/>
    <col min="40" max="41" width="5.1640625" customWidth="1"/>
  </cols>
  <sheetData>
    <row r="1" spans="1:41" ht="86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</row>
    <row r="2" spans="1:41" ht="27" customHeight="1">
      <c r="A2" s="221" t="str">
        <f>Voorblad!C15</f>
        <v>SLIM Circulair</v>
      </c>
      <c r="B2" s="169"/>
      <c r="C2" s="1"/>
      <c r="D2" s="16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70"/>
      <c r="AG2" s="170"/>
      <c r="AH2" s="170"/>
      <c r="AI2" s="170"/>
      <c r="AJ2" s="170"/>
      <c r="AK2" s="1"/>
      <c r="AL2" s="1"/>
      <c r="AM2" s="1"/>
      <c r="AN2" s="1"/>
      <c r="AO2" s="1"/>
    </row>
    <row r="3" spans="1:41" ht="18">
      <c r="A3" s="171"/>
      <c r="B3" s="169"/>
      <c r="C3" s="1"/>
      <c r="D3" s="169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72"/>
      <c r="AG3" s="172"/>
      <c r="AH3" s="170"/>
      <c r="AI3" s="170"/>
      <c r="AJ3" s="170"/>
      <c r="AK3" s="1"/>
      <c r="AL3" s="1"/>
      <c r="AM3" s="1"/>
      <c r="AN3" s="1"/>
      <c r="AO3" s="1"/>
    </row>
    <row r="4" spans="1:41" ht="25">
      <c r="A4" s="173" t="str">
        <f>productnaam</f>
        <v>Voorspelbaar onderhoud - Kwaliteit</v>
      </c>
      <c r="B4" s="174"/>
      <c r="C4" s="1"/>
      <c r="D4" s="17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70"/>
      <c r="AG4" s="170"/>
      <c r="AH4" s="1"/>
      <c r="AI4" s="1"/>
      <c r="AJ4" s="1"/>
      <c r="AK4" s="1"/>
      <c r="AL4" s="1"/>
      <c r="AM4" s="1"/>
      <c r="AN4" s="1"/>
      <c r="AO4" s="1"/>
    </row>
    <row r="5" spans="1:41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70"/>
      <c r="AG5" s="170"/>
      <c r="AH5" s="170"/>
      <c r="AI5" s="172"/>
      <c r="AJ5" s="172"/>
      <c r="AK5" s="1"/>
      <c r="AL5" s="1"/>
      <c r="AM5" s="1"/>
      <c r="AN5" s="1"/>
      <c r="AO5" s="1"/>
    </row>
    <row r="6" spans="1:41" ht="18">
      <c r="A6" s="214" t="s">
        <v>81</v>
      </c>
      <c r="B6" s="1"/>
      <c r="C6" s="1"/>
      <c r="D6" s="169"/>
      <c r="E6" s="1"/>
      <c r="F6" s="175"/>
      <c r="G6" s="222" t="str">
        <f>elementnaam</f>
        <v>SCHILDERWERK conditie score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70"/>
      <c r="AG6" s="170"/>
      <c r="AH6" s="170"/>
      <c r="AI6" s="172"/>
      <c r="AJ6" s="172"/>
      <c r="AK6" s="1"/>
      <c r="AL6" s="1"/>
      <c r="AM6" s="1"/>
      <c r="AN6" s="1"/>
      <c r="AO6" s="1"/>
    </row>
    <row r="7" spans="1:41" ht="12.75" customHeight="1">
      <c r="A7" s="1"/>
      <c r="B7" s="1"/>
      <c r="C7" s="1"/>
      <c r="D7" s="1"/>
      <c r="E7" s="1"/>
      <c r="F7" s="175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70"/>
      <c r="AG7" s="170"/>
      <c r="AH7" s="176"/>
      <c r="AI7" s="176"/>
      <c r="AJ7" s="176"/>
      <c r="AK7" s="1"/>
      <c r="AL7" s="1"/>
      <c r="AM7" s="1"/>
      <c r="AN7" s="1"/>
      <c r="AO7" s="1"/>
    </row>
    <row r="8" spans="1:41" ht="10.5" customHeight="1">
      <c r="A8" s="1"/>
      <c r="B8" s="1"/>
      <c r="C8" s="1"/>
      <c r="D8" s="249" t="s">
        <v>56</v>
      </c>
      <c r="E8" s="242"/>
      <c r="F8" s="178"/>
      <c r="G8" s="249" t="s">
        <v>56</v>
      </c>
      <c r="H8" s="242"/>
      <c r="I8" s="177"/>
      <c r="J8" s="249" t="s">
        <v>56</v>
      </c>
      <c r="K8" s="242"/>
      <c r="L8" s="177"/>
      <c r="M8" s="249" t="s">
        <v>56</v>
      </c>
      <c r="N8" s="242"/>
      <c r="O8" s="178"/>
      <c r="P8" s="249"/>
      <c r="Q8" s="242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70"/>
      <c r="AG8" s="170"/>
      <c r="AH8" s="170"/>
      <c r="AI8" s="172"/>
      <c r="AJ8" s="172"/>
      <c r="AK8" s="1"/>
      <c r="AL8" s="1"/>
      <c r="AM8" s="1"/>
      <c r="AN8" s="1"/>
      <c r="AO8" s="1"/>
    </row>
    <row r="9" spans="1:41" ht="10.5" customHeight="1">
      <c r="A9" s="1"/>
      <c r="B9" s="1"/>
      <c r="C9" s="1"/>
      <c r="D9" s="250" t="str">
        <f>Parameters!D37</f>
        <v>SIGMA</v>
      </c>
      <c r="E9" s="242"/>
      <c r="F9" s="178"/>
      <c r="G9" s="250" t="str">
        <f>Parameters!D39</f>
        <v>SIGMA</v>
      </c>
      <c r="H9" s="242"/>
      <c r="I9" s="177"/>
      <c r="J9" s="250" t="str">
        <f>Parameters!D41</f>
        <v>merk</v>
      </c>
      <c r="K9" s="242"/>
      <c r="L9" s="177"/>
      <c r="M9" s="250" t="str">
        <f>Parameters!D43</f>
        <v>merk</v>
      </c>
      <c r="N9" s="242"/>
      <c r="O9" s="178"/>
      <c r="P9" s="250"/>
      <c r="Q9" s="242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70"/>
      <c r="AG9" s="170"/>
      <c r="AH9" s="172"/>
      <c r="AI9" s="172"/>
      <c r="AJ9" s="172"/>
      <c r="AK9" s="1"/>
      <c r="AL9" s="1"/>
      <c r="AM9" s="1"/>
      <c r="AN9" s="1"/>
      <c r="AO9" s="1"/>
    </row>
    <row r="10" spans="1:41" ht="10.5" customHeight="1">
      <c r="A10" s="1"/>
      <c r="B10" s="1"/>
      <c r="C10" s="1"/>
      <c r="D10" s="249" t="s">
        <v>57</v>
      </c>
      <c r="E10" s="242"/>
      <c r="F10" s="178"/>
      <c r="G10" s="249" t="s">
        <v>57</v>
      </c>
      <c r="H10" s="242"/>
      <c r="I10" s="177"/>
      <c r="J10" s="249" t="s">
        <v>57</v>
      </c>
      <c r="K10" s="242"/>
      <c r="L10" s="177"/>
      <c r="M10" s="249" t="s">
        <v>57</v>
      </c>
      <c r="N10" s="242"/>
      <c r="O10" s="178"/>
      <c r="P10" s="249"/>
      <c r="Q10" s="242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70"/>
      <c r="AG10" s="170"/>
      <c r="AH10" s="172"/>
      <c r="AI10" s="172"/>
      <c r="AJ10" s="172"/>
      <c r="AK10" s="1"/>
      <c r="AL10" s="1"/>
      <c r="AM10" s="1"/>
      <c r="AN10" s="1"/>
      <c r="AO10" s="1"/>
    </row>
    <row r="11" spans="1:41" ht="27" customHeight="1">
      <c r="A11" s="1"/>
      <c r="B11" s="1"/>
      <c r="C11" s="1"/>
      <c r="D11" s="251" t="str">
        <f>Parameters!C37</f>
        <v>EKO-tex 9010 - NEN 2767 conditie 3</v>
      </c>
      <c r="E11" s="242"/>
      <c r="F11" s="177"/>
      <c r="G11" s="251" t="str">
        <f>Parameters!C39</f>
        <v>EKO-tex 9010 - NEN 2767 conditie 2</v>
      </c>
      <c r="H11" s="242"/>
      <c r="I11" s="177"/>
      <c r="J11" s="251" t="str">
        <f>Parameters!C41</f>
        <v>PROD 3</v>
      </c>
      <c r="K11" s="242"/>
      <c r="L11" s="177"/>
      <c r="M11" s="251" t="str">
        <f>Parameters!C43</f>
        <v>PROD 4</v>
      </c>
      <c r="N11" s="242"/>
      <c r="O11" s="177"/>
      <c r="P11" s="251"/>
      <c r="Q11" s="242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70"/>
      <c r="AG11" s="176"/>
      <c r="AH11" s="176"/>
      <c r="AI11" s="1"/>
      <c r="AJ11" s="1"/>
      <c r="AK11" s="1"/>
      <c r="AL11" s="1"/>
      <c r="AM11" s="1"/>
      <c r="AN11" s="1"/>
      <c r="AO11" s="1"/>
    </row>
    <row r="12" spans="1:41" ht="6" customHeight="1">
      <c r="A12" s="1"/>
      <c r="B12" s="1"/>
      <c r="C12" s="1"/>
      <c r="D12" s="247"/>
      <c r="E12" s="242"/>
      <c r="F12" s="1"/>
      <c r="G12" s="247"/>
      <c r="H12" s="242"/>
      <c r="I12" s="1"/>
      <c r="J12" s="247"/>
      <c r="K12" s="242"/>
      <c r="L12" s="1"/>
      <c r="M12" s="247"/>
      <c r="N12" s="242"/>
      <c r="O12" s="1"/>
      <c r="P12" s="247"/>
      <c r="Q12" s="242"/>
      <c r="R12" s="1"/>
      <c r="S12" s="1"/>
      <c r="T12" s="176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70"/>
      <c r="AG12" s="170"/>
      <c r="AH12" s="172"/>
      <c r="AI12" s="172"/>
      <c r="AJ12" s="172"/>
      <c r="AK12" s="1"/>
      <c r="AL12" s="1"/>
      <c r="AM12" s="1"/>
      <c r="AN12" s="1"/>
      <c r="AO12" s="1"/>
    </row>
    <row r="13" spans="1:41" ht="12.75" customHeight="1">
      <c r="A13" s="1"/>
      <c r="B13" s="1"/>
      <c r="C13" s="1"/>
      <c r="D13" s="252"/>
      <c r="E13" s="242"/>
      <c r="F13" s="177"/>
      <c r="G13" s="252"/>
      <c r="H13" s="242"/>
      <c r="I13" s="177"/>
      <c r="J13" s="252"/>
      <c r="K13" s="242"/>
      <c r="L13" s="177"/>
      <c r="M13" s="252"/>
      <c r="N13" s="242"/>
      <c r="O13" s="177"/>
      <c r="P13" s="252"/>
      <c r="Q13" s="242"/>
      <c r="R13" s="1"/>
      <c r="S13" s="1"/>
      <c r="T13" s="176"/>
      <c r="U13" s="1"/>
      <c r="W13" s="1"/>
      <c r="X13" s="1"/>
      <c r="Y13" s="1"/>
      <c r="Z13" s="1"/>
      <c r="AA13" s="1"/>
      <c r="AB13" s="1"/>
      <c r="AC13" s="1"/>
      <c r="AD13" s="1"/>
      <c r="AE13" s="1"/>
      <c r="AF13" s="170"/>
      <c r="AG13" s="170"/>
      <c r="AH13" s="172"/>
      <c r="AI13" s="172"/>
      <c r="AJ13" s="172"/>
      <c r="AK13" s="1"/>
      <c r="AL13" s="1"/>
      <c r="AM13" s="1"/>
      <c r="AN13" s="1"/>
      <c r="AO13" s="1"/>
    </row>
    <row r="14" spans="1:41" ht="22.5" customHeight="1">
      <c r="A14" s="1"/>
      <c r="B14" s="1"/>
      <c r="C14" s="1"/>
      <c r="D14" s="242"/>
      <c r="E14" s="242"/>
      <c r="F14" s="177"/>
      <c r="G14" s="242"/>
      <c r="H14" s="242"/>
      <c r="I14" s="177"/>
      <c r="J14" s="242"/>
      <c r="K14" s="242"/>
      <c r="L14" s="177"/>
      <c r="M14" s="242"/>
      <c r="N14" s="242"/>
      <c r="O14" s="177"/>
      <c r="P14" s="242"/>
      <c r="Q14" s="242"/>
      <c r="R14" s="1"/>
      <c r="S14" s="1"/>
      <c r="T14" s="176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</row>
    <row r="15" spans="1:41" ht="12.75" customHeight="1">
      <c r="A15" s="1"/>
      <c r="B15" s="1"/>
      <c r="C15" s="1"/>
      <c r="D15" s="242"/>
      <c r="E15" s="242"/>
      <c r="F15" s="177"/>
      <c r="G15" s="242"/>
      <c r="H15" s="242"/>
      <c r="I15" s="177"/>
      <c r="J15" s="242"/>
      <c r="K15" s="242"/>
      <c r="L15" s="177"/>
      <c r="M15" s="242"/>
      <c r="N15" s="242"/>
      <c r="O15" s="177"/>
      <c r="P15" s="242"/>
      <c r="Q15" s="242"/>
      <c r="R15" s="1"/>
      <c r="S15" s="1"/>
      <c r="T15" s="1"/>
      <c r="U15" s="1"/>
      <c r="V15" s="1"/>
      <c r="W15" s="1"/>
      <c r="X15" s="1"/>
      <c r="Y15" s="1"/>
      <c r="Z15" s="1"/>
      <c r="AA15" s="1"/>
      <c r="AB15" s="3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</row>
    <row r="16" spans="1:41" ht="12.75" customHeight="1">
      <c r="A16" s="1"/>
      <c r="B16" s="1"/>
      <c r="C16" s="1"/>
      <c r="D16" s="242"/>
      <c r="E16" s="242"/>
      <c r="F16" s="177"/>
      <c r="G16" s="242"/>
      <c r="H16" s="242"/>
      <c r="I16" s="177"/>
      <c r="J16" s="242"/>
      <c r="K16" s="242"/>
      <c r="L16" s="177"/>
      <c r="M16" s="242"/>
      <c r="N16" s="242"/>
      <c r="O16" s="177"/>
      <c r="P16" s="242"/>
      <c r="Q16" s="242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70"/>
      <c r="AG16" s="170"/>
      <c r="AH16" s="170"/>
      <c r="AI16" s="172"/>
      <c r="AJ16" s="172"/>
      <c r="AK16" s="1"/>
      <c r="AL16" s="1"/>
      <c r="AM16" s="1"/>
      <c r="AN16" s="1"/>
      <c r="AO16" s="1"/>
    </row>
    <row r="17" spans="1:41" ht="6" customHeight="1">
      <c r="A17" s="255"/>
      <c r="B17" s="242"/>
      <c r="C17" s="1"/>
      <c r="D17" s="247"/>
      <c r="E17" s="242"/>
      <c r="F17" s="1"/>
      <c r="G17" s="247"/>
      <c r="H17" s="242"/>
      <c r="I17" s="1"/>
      <c r="J17" s="247"/>
      <c r="K17" s="242"/>
      <c r="L17" s="1"/>
      <c r="M17" s="247"/>
      <c r="N17" s="242"/>
      <c r="O17" s="1"/>
      <c r="P17" s="247"/>
      <c r="Q17" s="242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70"/>
      <c r="AG17" s="170"/>
      <c r="AH17" s="170"/>
      <c r="AI17" s="170"/>
      <c r="AJ17" s="170"/>
      <c r="AK17" s="1"/>
      <c r="AL17" s="1"/>
      <c r="AM17" s="1"/>
      <c r="AN17" s="1"/>
      <c r="AO17" s="1"/>
    </row>
    <row r="18" spans="1:41" ht="12.75" customHeight="1">
      <c r="A18" s="254"/>
      <c r="B18" s="253" t="s">
        <v>58</v>
      </c>
      <c r="C18" s="1"/>
      <c r="D18" s="248">
        <f>'1'!AN56</f>
        <v>0</v>
      </c>
      <c r="E18" s="242"/>
      <c r="F18" s="1"/>
      <c r="G18" s="248">
        <f>'2'!AN55</f>
        <v>0</v>
      </c>
      <c r="H18" s="242"/>
      <c r="I18" s="1"/>
      <c r="J18" s="248">
        <f>'3'!AN102</f>
        <v>0</v>
      </c>
      <c r="K18" s="242"/>
      <c r="L18" s="1"/>
      <c r="M18" s="248">
        <f>'4'!AN102</f>
        <v>0</v>
      </c>
      <c r="N18" s="242"/>
      <c r="O18" s="1"/>
      <c r="P18" s="248"/>
      <c r="Q18" s="242"/>
      <c r="R18" s="1"/>
      <c r="S18" s="1"/>
      <c r="T18" s="1"/>
      <c r="U18" s="1"/>
      <c r="V18" s="1"/>
      <c r="X18" s="1"/>
      <c r="Y18" s="1"/>
      <c r="Z18" s="1"/>
      <c r="AA18" s="1"/>
      <c r="AB18" s="1"/>
      <c r="AC18" s="1"/>
      <c r="AD18" s="1"/>
      <c r="AE18" s="1"/>
      <c r="AF18" s="172"/>
      <c r="AG18" s="172"/>
      <c r="AH18" s="170"/>
      <c r="AI18" s="170"/>
      <c r="AJ18" s="170"/>
      <c r="AK18" s="1"/>
      <c r="AL18" s="1"/>
      <c r="AM18" s="1"/>
      <c r="AN18" s="1"/>
      <c r="AO18" s="1"/>
    </row>
    <row r="19" spans="1:41" ht="23.25" customHeight="1">
      <c r="A19" s="242"/>
      <c r="B19" s="242"/>
      <c r="C19" s="1"/>
      <c r="D19" s="242"/>
      <c r="E19" s="242"/>
      <c r="F19" s="1"/>
      <c r="G19" s="242"/>
      <c r="H19" s="242"/>
      <c r="I19" s="1"/>
      <c r="J19" s="242"/>
      <c r="K19" s="242"/>
      <c r="L19" s="1"/>
      <c r="M19" s="242"/>
      <c r="N19" s="242"/>
      <c r="O19" s="1"/>
      <c r="P19" s="242"/>
      <c r="Q19" s="24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70"/>
      <c r="AG19" s="170"/>
      <c r="AH19" s="1"/>
      <c r="AI19" s="1"/>
      <c r="AJ19" s="1"/>
      <c r="AK19" s="1"/>
      <c r="AL19" s="1"/>
      <c r="AM19" s="1"/>
      <c r="AN19" s="1"/>
      <c r="AO19" s="1"/>
    </row>
    <row r="20" spans="1:41" ht="6" customHeight="1">
      <c r="A20" s="255"/>
      <c r="B20" s="242"/>
      <c r="C20" s="1"/>
      <c r="D20" s="247"/>
      <c r="E20" s="242"/>
      <c r="F20" s="1"/>
      <c r="G20" s="247"/>
      <c r="H20" s="242"/>
      <c r="I20" s="1"/>
      <c r="J20" s="247"/>
      <c r="K20" s="242"/>
      <c r="L20" s="1"/>
      <c r="M20" s="247"/>
      <c r="N20" s="242"/>
      <c r="O20" s="1"/>
      <c r="P20" s="247"/>
      <c r="Q20" s="242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70"/>
      <c r="AG20" s="170"/>
      <c r="AH20" s="170"/>
      <c r="AI20" s="172"/>
      <c r="AJ20" s="172"/>
      <c r="AK20" s="1"/>
      <c r="AL20" s="1"/>
      <c r="AM20" s="1"/>
      <c r="AN20" s="1"/>
      <c r="AO20" s="1"/>
    </row>
    <row r="21" spans="1:41" ht="12.75" customHeight="1">
      <c r="A21" s="254"/>
      <c r="B21" s="253" t="s">
        <v>59</v>
      </c>
      <c r="C21" s="1"/>
      <c r="D21" s="248">
        <f>'1'!AN57</f>
        <v>1350000</v>
      </c>
      <c r="E21" s="242"/>
      <c r="F21" s="1"/>
      <c r="G21" s="248">
        <f>'2'!AN56</f>
        <v>1998000</v>
      </c>
      <c r="H21" s="242"/>
      <c r="I21" s="1"/>
      <c r="J21" s="248">
        <f>'3'!AN103</f>
        <v>0</v>
      </c>
      <c r="K21" s="242"/>
      <c r="L21" s="1"/>
      <c r="M21" s="248">
        <f>'4'!AN103</f>
        <v>0</v>
      </c>
      <c r="N21" s="242"/>
      <c r="O21" s="1"/>
      <c r="P21" s="248"/>
      <c r="Q21" s="24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70"/>
      <c r="AG21" s="170"/>
      <c r="AH21" s="170"/>
      <c r="AI21" s="172"/>
      <c r="AJ21" s="172"/>
      <c r="AK21" s="1"/>
      <c r="AL21" s="1"/>
      <c r="AM21" s="1"/>
      <c r="AN21" s="1"/>
      <c r="AO21" s="1"/>
    </row>
    <row r="22" spans="1:41" ht="33.75" customHeight="1">
      <c r="A22" s="242"/>
      <c r="B22" s="242"/>
      <c r="C22" s="1"/>
      <c r="D22" s="242"/>
      <c r="E22" s="242"/>
      <c r="F22" s="1"/>
      <c r="G22" s="242"/>
      <c r="H22" s="242"/>
      <c r="I22" s="1"/>
      <c r="J22" s="242"/>
      <c r="K22" s="242"/>
      <c r="L22" s="1"/>
      <c r="M22" s="242"/>
      <c r="N22" s="242"/>
      <c r="O22" s="1"/>
      <c r="P22" s="242"/>
      <c r="Q22" s="242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70"/>
      <c r="AG22" s="170"/>
      <c r="AH22" s="176"/>
      <c r="AI22" s="176"/>
      <c r="AJ22" s="176"/>
      <c r="AK22" s="1"/>
      <c r="AL22" s="1"/>
      <c r="AM22" s="1"/>
      <c r="AN22" s="1"/>
      <c r="AO22" s="1"/>
    </row>
    <row r="23" spans="1:41" ht="6" hidden="1" customHeight="1">
      <c r="A23" s="176"/>
      <c r="B23" s="176"/>
      <c r="C23" s="1"/>
      <c r="D23" s="179" t="s">
        <v>60</v>
      </c>
      <c r="E23" s="179"/>
      <c r="F23" s="1"/>
      <c r="G23" s="179"/>
      <c r="H23" s="179"/>
      <c r="I23" s="1"/>
      <c r="J23" s="179"/>
      <c r="K23" s="179"/>
      <c r="L23" s="1"/>
      <c r="M23" s="179"/>
      <c r="N23" s="179"/>
      <c r="O23" s="1"/>
      <c r="P23" s="179"/>
      <c r="Q23" s="179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70"/>
      <c r="AG23" s="170"/>
      <c r="AH23" s="176"/>
      <c r="AI23" s="176"/>
      <c r="AJ23" s="176"/>
      <c r="AK23" s="1"/>
      <c r="AL23" s="1"/>
      <c r="AM23" s="1"/>
      <c r="AN23" s="1"/>
      <c r="AO23" s="1"/>
    </row>
    <row r="24" spans="1:41" ht="12.75" hidden="1" customHeight="1">
      <c r="A24" s="256"/>
      <c r="B24" s="253" t="s">
        <v>61</v>
      </c>
      <c r="C24" s="1"/>
      <c r="D24" s="248">
        <f>'1'!AN58</f>
        <v>1350000</v>
      </c>
      <c r="E24" s="242"/>
      <c r="F24" s="1"/>
      <c r="G24" s="248" t="e">
        <f>#REF!</f>
        <v>#REF!</v>
      </c>
      <c r="H24" s="242"/>
      <c r="I24" s="1"/>
      <c r="J24" s="248" t="e">
        <f>#REF!</f>
        <v>#REF!</v>
      </c>
      <c r="K24" s="242"/>
      <c r="L24" s="1"/>
      <c r="M24" s="248" t="e">
        <f>#REF!</f>
        <v>#REF!</v>
      </c>
      <c r="N24" s="242"/>
      <c r="O24" s="1"/>
      <c r="P24" s="248"/>
      <c r="Q24" s="242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70"/>
      <c r="AG24" s="170"/>
      <c r="AH24" s="176"/>
      <c r="AI24" s="176"/>
      <c r="AJ24" s="176"/>
      <c r="AK24" s="1"/>
      <c r="AL24" s="1"/>
      <c r="AM24" s="1"/>
      <c r="AN24" s="1"/>
      <c r="AO24" s="1"/>
    </row>
    <row r="25" spans="1:41" ht="12.75" hidden="1" customHeight="1">
      <c r="A25" s="242"/>
      <c r="B25" s="242"/>
      <c r="C25" s="1"/>
      <c r="D25" s="242"/>
      <c r="E25" s="242"/>
      <c r="F25" s="1"/>
      <c r="G25" s="242"/>
      <c r="H25" s="242"/>
      <c r="I25" s="1"/>
      <c r="J25" s="242"/>
      <c r="K25" s="242"/>
      <c r="L25" s="1"/>
      <c r="M25" s="242"/>
      <c r="N25" s="242"/>
      <c r="O25" s="1"/>
      <c r="P25" s="242"/>
      <c r="Q25" s="24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70"/>
      <c r="AG25" s="170"/>
      <c r="AH25" s="176"/>
      <c r="AI25" s="176"/>
      <c r="AJ25" s="176"/>
      <c r="AK25" s="1"/>
      <c r="AL25" s="1"/>
      <c r="AM25" s="1"/>
      <c r="AN25" s="1"/>
      <c r="AO25" s="1"/>
    </row>
    <row r="26" spans="1:41" ht="12.75" customHeight="1">
      <c r="A26" s="254"/>
      <c r="B26" s="257" t="s">
        <v>71</v>
      </c>
      <c r="C26" s="1"/>
      <c r="D26" s="246">
        <f>'1'!AN58</f>
        <v>1350000</v>
      </c>
      <c r="E26" s="242"/>
      <c r="F26" s="1"/>
      <c r="G26" s="246">
        <f>'2'!AN57</f>
        <v>1998000</v>
      </c>
      <c r="H26" s="242"/>
      <c r="I26" s="1"/>
      <c r="J26" s="246">
        <f>'3'!AN104</f>
        <v>0</v>
      </c>
      <c r="K26" s="242"/>
      <c r="L26" s="1"/>
      <c r="M26" s="246">
        <f>'4'!AN104</f>
        <v>0</v>
      </c>
      <c r="N26" s="242"/>
      <c r="O26" s="1"/>
      <c r="P26" s="246"/>
      <c r="Q26" s="242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70"/>
      <c r="AG26" s="170"/>
      <c r="AH26" s="172"/>
      <c r="AI26" s="172"/>
      <c r="AJ26" s="172"/>
      <c r="AK26" s="172"/>
      <c r="AL26" s="172"/>
      <c r="AM26" s="172"/>
      <c r="AN26" s="172"/>
      <c r="AO26" s="172"/>
    </row>
    <row r="27" spans="1:41" ht="35.25" customHeight="1">
      <c r="A27" s="242"/>
      <c r="B27" s="242"/>
      <c r="C27" s="1"/>
      <c r="D27" s="242"/>
      <c r="E27" s="242"/>
      <c r="F27" s="1"/>
      <c r="G27" s="242"/>
      <c r="H27" s="242"/>
      <c r="I27" s="1"/>
      <c r="J27" s="242"/>
      <c r="K27" s="242"/>
      <c r="L27" s="1"/>
      <c r="M27" s="242"/>
      <c r="N27" s="242"/>
      <c r="O27" s="1"/>
      <c r="P27" s="242"/>
      <c r="Q27" s="24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70"/>
      <c r="AG27" s="170"/>
      <c r="AH27" s="172"/>
      <c r="AI27" s="172"/>
      <c r="AJ27" s="172"/>
      <c r="AK27" s="172"/>
      <c r="AL27" s="172"/>
      <c r="AM27" s="172"/>
      <c r="AN27" s="172"/>
      <c r="AO27" s="172"/>
    </row>
    <row r="28" spans="1:41" ht="6" hidden="1" customHeight="1">
      <c r="A28" s="255"/>
      <c r="B28" s="242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70"/>
      <c r="AG28" s="176"/>
      <c r="AH28" s="176"/>
      <c r="AI28" s="1"/>
      <c r="AJ28" s="1"/>
      <c r="AK28" s="176"/>
      <c r="AL28" s="1"/>
      <c r="AM28" s="176"/>
      <c r="AN28" s="1"/>
      <c r="AO28" s="1"/>
    </row>
    <row r="29" spans="1:41" ht="12.75" hidden="1" customHeight="1">
      <c r="A29" s="213"/>
      <c r="B29" s="212" t="s">
        <v>62</v>
      </c>
      <c r="C29" s="1"/>
      <c r="D29" s="247" t="e">
        <f>VLOOKUP(#REF!,#REF!,2,FALSE)</f>
        <v>#REF!</v>
      </c>
      <c r="E29" s="242"/>
      <c r="F29" s="1"/>
      <c r="G29" s="247" t="e">
        <f>VLOOKUP(#REF!,#REF!,2,FALSE)</f>
        <v>#REF!</v>
      </c>
      <c r="H29" s="242"/>
      <c r="I29" s="1"/>
      <c r="J29" s="247" t="e">
        <f>VLOOKUP(#REF!,#REF!,2,FALSE)</f>
        <v>#REF!</v>
      </c>
      <c r="K29" s="242"/>
      <c r="L29" s="1"/>
      <c r="M29" s="247" t="e">
        <f>VLOOKUP(#REF!,#REF!,2,FALSE)</f>
        <v>#REF!</v>
      </c>
      <c r="N29" s="242"/>
      <c r="O29" s="1"/>
      <c r="P29" s="247" t="e">
        <f>VLOOKUP(#REF!,#REF!,2,FALSE)</f>
        <v>#REF!</v>
      </c>
      <c r="Q29" s="24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70"/>
      <c r="AG29" s="170"/>
      <c r="AH29" s="172"/>
      <c r="AI29" s="172"/>
      <c r="AJ29" s="172"/>
      <c r="AK29" s="172"/>
      <c r="AL29" s="172"/>
      <c r="AM29" s="172"/>
      <c r="AN29" s="172"/>
      <c r="AO29" s="172"/>
    </row>
    <row r="30" spans="1:41" ht="26.25" customHeight="1">
      <c r="A30" s="169"/>
      <c r="B30" s="176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80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ht="26.25" customHeight="1">
      <c r="A31" s="169"/>
      <c r="B31" s="176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80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ht="12.75" customHeight="1">
      <c r="A32" s="18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ht="12.75" customHeight="1">
      <c r="A33" s="182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ht="6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ht="12.75" customHeight="1">
      <c r="A35" s="169"/>
      <c r="B35" s="16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ht="12.75" customHeight="1">
      <c r="A40" s="17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ht="1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ht="12.75" customHeight="1">
      <c r="A43" s="1"/>
      <c r="B43" s="177"/>
      <c r="C43" s="3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1:41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1:41" ht="12.75" customHeight="1">
      <c r="A55" s="1"/>
      <c r="B55" s="177"/>
      <c r="C55" s="3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1:41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1:41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1:41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1:41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1:41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1:4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1:41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1:41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1:41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1:41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1:41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1:41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1:41" ht="12.75" customHeight="1">
      <c r="A68" s="1"/>
      <c r="B68" s="177"/>
      <c r="C68" s="3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1:41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1:41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1:4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41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1:41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1:41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1:41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1:41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1:41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1:41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1:41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1:41" ht="12.75" customHeight="1">
      <c r="A81" s="1"/>
      <c r="B81" s="177"/>
      <c r="C81" s="3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1:41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1:41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1:41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1:41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1:41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1:41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1:41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1:41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1:41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1:4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1:41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1:41" ht="12.75" customHeight="1">
      <c r="A93" s="1"/>
      <c r="B93" s="177"/>
      <c r="C93" s="177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1:41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1:41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1:41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1:41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1:41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1:41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1:41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spans="1:41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ht="6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1:41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1:4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spans="1:41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1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1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1:41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spans="1:41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1:41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spans="1:41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</row>
    <row r="127" spans="1:41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</row>
    <row r="128" spans="1:41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</row>
    <row r="131" spans="1:4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</row>
    <row r="132" spans="1:41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1:41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</row>
    <row r="136" spans="1:41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</row>
    <row r="140" spans="1:41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</row>
    <row r="143" spans="1:41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</row>
    <row r="144" spans="1:41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</row>
    <row r="155" spans="1:41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</row>
    <row r="156" spans="1:41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</row>
    <row r="157" spans="1:41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</row>
    <row r="158" spans="1:41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</row>
    <row r="159" spans="1:41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</row>
    <row r="160" spans="1:41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1:4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</row>
    <row r="162" spans="1:41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</row>
    <row r="163" spans="1:41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</row>
    <row r="164" spans="1:41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</row>
    <row r="165" spans="1:41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</row>
    <row r="166" spans="1:41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</row>
    <row r="167" spans="1:41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1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1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1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1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1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1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1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1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pans="1:41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</row>
    <row r="178" spans="1:41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</row>
    <row r="179" spans="1:41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</row>
    <row r="180" spans="1:41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</row>
    <row r="181" spans="1:4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</row>
    <row r="182" spans="1:41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</row>
    <row r="183" spans="1:41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</row>
    <row r="184" spans="1:41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</row>
    <row r="185" spans="1:41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</row>
    <row r="186" spans="1:41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</row>
    <row r="187" spans="1:41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</row>
    <row r="188" spans="1:41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</row>
    <row r="189" spans="1:41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</row>
    <row r="190" spans="1:41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</row>
    <row r="191" spans="1:4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</row>
    <row r="192" spans="1:41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</row>
    <row r="193" spans="1:41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</row>
    <row r="194" spans="1:41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</row>
    <row r="195" spans="1:41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</row>
    <row r="196" spans="1:41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</row>
    <row r="197" spans="1:41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</row>
    <row r="198" spans="1:41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</row>
    <row r="199" spans="1:41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</row>
    <row r="200" spans="1:41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</row>
    <row r="201" spans="1:4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</row>
    <row r="202" spans="1:41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</row>
    <row r="203" spans="1:41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</row>
    <row r="204" spans="1:41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</row>
    <row r="205" spans="1:41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</row>
    <row r="206" spans="1:41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</row>
    <row r="207" spans="1:41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</row>
    <row r="208" spans="1:41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</row>
    <row r="209" spans="1:41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</row>
    <row r="210" spans="1:41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</row>
    <row r="211" spans="1:4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</row>
    <row r="212" spans="1:41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</row>
    <row r="213" spans="1:41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</row>
    <row r="214" spans="1:41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</row>
    <row r="215" spans="1:41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</row>
    <row r="216" spans="1:41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</row>
    <row r="217" spans="1:41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</row>
    <row r="218" spans="1:41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</row>
    <row r="219" spans="1:41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</row>
    <row r="220" spans="1:41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</row>
    <row r="221" spans="1:4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</row>
    <row r="222" spans="1:41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</row>
    <row r="223" spans="1:41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</row>
    <row r="224" spans="1:41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</row>
    <row r="225" spans="1:41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</row>
    <row r="226" spans="1:41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</row>
    <row r="227" spans="1:41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</row>
    <row r="228" spans="1:41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</row>
    <row r="229" spans="1:41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</row>
    <row r="230" spans="1:41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</row>
    <row r="231" spans="1:4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</row>
    <row r="232" spans="1:41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</row>
    <row r="233" spans="1:41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</row>
    <row r="234" spans="1:41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</row>
    <row r="235" spans="1:41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</row>
    <row r="236" spans="1:41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</row>
    <row r="237" spans="1:41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</row>
    <row r="238" spans="1:41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</row>
    <row r="239" spans="1:41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</row>
    <row r="240" spans="1:41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</row>
    <row r="241" spans="1: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</row>
    <row r="242" spans="1:41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</row>
    <row r="243" spans="1:41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</row>
    <row r="244" spans="1:41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</row>
    <row r="245" spans="1:41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</row>
    <row r="246" spans="1:41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</row>
    <row r="247" spans="1:41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</row>
    <row r="248" spans="1:41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</row>
    <row r="249" spans="1:41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</row>
    <row r="250" spans="1:41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</row>
    <row r="251" spans="1:4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</row>
    <row r="252" spans="1:41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</row>
    <row r="253" spans="1:41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</row>
    <row r="254" spans="1:41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</row>
    <row r="255" spans="1:41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</row>
    <row r="256" spans="1:41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</row>
    <row r="257" spans="1:41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</row>
    <row r="258" spans="1:41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</row>
    <row r="259" spans="1:41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</row>
    <row r="260" spans="1:41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</row>
    <row r="261" spans="1:4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</row>
    <row r="263" spans="1:41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</row>
    <row r="264" spans="1:41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</row>
    <row r="265" spans="1:41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</row>
    <row r="267" spans="1:41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</row>
    <row r="268" spans="1:41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</row>
    <row r="271" spans="1:4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</row>
    <row r="272" spans="1:41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</row>
    <row r="275" spans="1:41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</row>
    <row r="276" spans="1:41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</row>
    <row r="277" spans="1:41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</row>
    <row r="279" spans="1:41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</row>
    <row r="280" spans="1:41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</row>
    <row r="281" spans="1:4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</row>
    <row r="283" spans="1:41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</row>
    <row r="284" spans="1:41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</row>
    <row r="285" spans="1:41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</row>
    <row r="289" spans="1:41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</row>
    <row r="292" spans="1:41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</row>
    <row r="293" spans="1:41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</row>
    <row r="294" spans="1:41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</row>
    <row r="295" spans="1:41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</row>
    <row r="296" spans="1:41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</row>
    <row r="297" spans="1:41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</row>
    <row r="299" spans="1:41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</row>
    <row r="300" spans="1:41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</row>
    <row r="301" spans="1:4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</row>
    <row r="303" spans="1:41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</row>
    <row r="304" spans="1:41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</row>
    <row r="305" spans="1:41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</row>
    <row r="307" spans="1:41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</row>
    <row r="308" spans="1:41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</row>
    <row r="309" spans="1:41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</row>
    <row r="312" spans="1:41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</row>
    <row r="313" spans="1:41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</row>
    <row r="315" spans="1:41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</row>
    <row r="316" spans="1:41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</row>
    <row r="317" spans="1:41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41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</row>
    <row r="319" spans="1:41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</row>
    <row r="320" spans="1:41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</row>
    <row r="321" spans="1:4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</row>
    <row r="323" spans="1:41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</row>
    <row r="324" spans="1:41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</row>
    <row r="325" spans="1:41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</row>
    <row r="326" spans="1:41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</row>
    <row r="327" spans="1:41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</row>
    <row r="328" spans="1:41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</row>
    <row r="329" spans="1:41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</row>
    <row r="330" spans="1:41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</row>
    <row r="333" spans="1:41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</row>
    <row r="334" spans="1:41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</row>
    <row r="336" spans="1:41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spans="1:41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</row>
    <row r="338" spans="1:41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</row>
    <row r="341" spans="1: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</row>
    <row r="342" spans="1:41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</row>
    <row r="346" spans="1:41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</row>
    <row r="350" spans="1:41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</row>
    <row r="354" spans="1:41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</row>
    <row r="358" spans="1:41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</row>
    <row r="362" spans="1:41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</row>
    <row r="366" spans="1:41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</row>
    <row r="367" spans="1:41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</row>
    <row r="370" spans="1:41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</row>
    <row r="371" spans="1:4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</row>
    <row r="374" spans="1:41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</row>
    <row r="375" spans="1:41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</row>
    <row r="376" spans="1:41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</row>
    <row r="380" spans="1:41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</row>
    <row r="384" spans="1:41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</row>
    <row r="387" spans="1:41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</row>
    <row r="388" spans="1:41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spans="1:41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</row>
    <row r="396" spans="1:41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</row>
    <row r="400" spans="1:41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</row>
    <row r="403" spans="1:41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</row>
    <row r="404" spans="1:41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</row>
    <row r="408" spans="1:41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</row>
    <row r="411" spans="1:4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</row>
    <row r="416" spans="1:41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</row>
    <row r="420" spans="1:41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</row>
    <row r="421" spans="1:4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</row>
    <row r="424" spans="1:41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</row>
    <row r="425" spans="1:41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</row>
    <row r="426" spans="1:41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</row>
    <row r="429" spans="1:41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</row>
    <row r="432" spans="1:41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</row>
    <row r="433" spans="1:41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</row>
    <row r="437" spans="1:41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</row>
    <row r="441" spans="1: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41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</row>
    <row r="445" spans="1:41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</row>
    <row r="446" spans="1:41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</row>
    <row r="447" spans="1:41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</row>
    <row r="448" spans="1:41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</row>
    <row r="449" spans="1:41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</row>
    <row r="450" spans="1:41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</row>
    <row r="451" spans="1:4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</row>
    <row r="452" spans="1:41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</row>
    <row r="453" spans="1:41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</row>
    <row r="454" spans="1:41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</row>
    <row r="455" spans="1:41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41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</row>
    <row r="457" spans="1:41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</row>
    <row r="458" spans="1:41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</row>
    <row r="459" spans="1:41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</row>
    <row r="460" spans="1:41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</row>
    <row r="461" spans="1:4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</row>
    <row r="462" spans="1:41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</row>
    <row r="463" spans="1:41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</row>
    <row r="464" spans="1:41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</row>
    <row r="465" spans="1:41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</row>
    <row r="466" spans="1:41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</row>
    <row r="467" spans="1:41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</row>
    <row r="468" spans="1:41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</row>
    <row r="469" spans="1:41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</row>
    <row r="470" spans="1:41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</row>
    <row r="471" spans="1:4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</row>
    <row r="472" spans="1:41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</row>
    <row r="473" spans="1:41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</row>
    <row r="474" spans="1:41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</row>
    <row r="475" spans="1:41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</row>
    <row r="476" spans="1:41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</row>
    <row r="477" spans="1:41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</row>
    <row r="478" spans="1:41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</row>
    <row r="479" spans="1:41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</row>
    <row r="480" spans="1:41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</row>
    <row r="481" spans="1:4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</row>
    <row r="482" spans="1:41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</row>
    <row r="483" spans="1:41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</row>
    <row r="484" spans="1:41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</row>
    <row r="485" spans="1:41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</row>
    <row r="486" spans="1:41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</row>
    <row r="487" spans="1:41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</row>
    <row r="488" spans="1:41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</row>
    <row r="489" spans="1:41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</row>
    <row r="490" spans="1:41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</row>
    <row r="491" spans="1:4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</row>
    <row r="492" spans="1:41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</row>
    <row r="493" spans="1:41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</row>
    <row r="494" spans="1:41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</row>
    <row r="495" spans="1:41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</row>
    <row r="496" spans="1:41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</row>
    <row r="497" spans="1:41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</row>
    <row r="498" spans="1:41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</row>
    <row r="499" spans="1:41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</row>
    <row r="500" spans="1:41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</row>
    <row r="501" spans="1:4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</row>
    <row r="502" spans="1:41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</row>
    <row r="503" spans="1:41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</row>
    <row r="504" spans="1:41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</row>
    <row r="505" spans="1:41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</row>
    <row r="506" spans="1:41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</row>
    <row r="507" spans="1:41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</row>
    <row r="508" spans="1:41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</row>
    <row r="509" spans="1:41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spans="1:41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</row>
    <row r="511" spans="1:4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</row>
    <row r="512" spans="1:41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</row>
    <row r="513" spans="1:41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</row>
    <row r="514" spans="1:41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</row>
    <row r="515" spans="1:41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</row>
    <row r="516" spans="1:41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</row>
    <row r="517" spans="1:41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</row>
    <row r="518" spans="1:41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</row>
    <row r="519" spans="1:41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</row>
    <row r="520" spans="1:41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</row>
    <row r="521" spans="1:4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spans="1:41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</row>
    <row r="523" spans="1:41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spans="1:41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</row>
    <row r="525" spans="1:41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</row>
    <row r="526" spans="1:41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</row>
    <row r="527" spans="1:41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</row>
    <row r="528" spans="1:41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</row>
    <row r="529" spans="1:41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41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</row>
    <row r="531" spans="1:4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spans="1:41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</row>
    <row r="533" spans="1:41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</row>
    <row r="534" spans="1:41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</row>
    <row r="535" spans="1:41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</row>
    <row r="536" spans="1:41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</row>
    <row r="537" spans="1:41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</row>
    <row r="538" spans="1:41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</row>
    <row r="539" spans="1:41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</row>
    <row r="540" spans="1:41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</row>
    <row r="541" spans="1: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</row>
    <row r="542" spans="1:41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</row>
    <row r="543" spans="1:41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</row>
    <row r="544" spans="1:41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</row>
    <row r="545" spans="1:41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spans="1:41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</row>
    <row r="547" spans="1:41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</row>
    <row r="548" spans="1:41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</row>
    <row r="549" spans="1:41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</row>
    <row r="550" spans="1:41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</row>
    <row r="551" spans="1:4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</row>
    <row r="552" spans="1:41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</row>
    <row r="553" spans="1:41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</row>
    <row r="554" spans="1:41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</row>
    <row r="555" spans="1:41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</row>
    <row r="556" spans="1:41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</row>
    <row r="557" spans="1:41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</row>
    <row r="558" spans="1:41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</row>
    <row r="559" spans="1:41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</row>
    <row r="560" spans="1:41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</row>
    <row r="561" spans="1:4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</row>
    <row r="562" spans="1:41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</row>
    <row r="563" spans="1:41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</row>
    <row r="564" spans="1:41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</row>
    <row r="565" spans="1:41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</row>
    <row r="566" spans="1:41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</row>
    <row r="567" spans="1:41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</row>
    <row r="568" spans="1:41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</row>
    <row r="569" spans="1:41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</row>
    <row r="570" spans="1:41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</row>
    <row r="571" spans="1:4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</row>
    <row r="572" spans="1:41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</row>
    <row r="573" spans="1:41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</row>
    <row r="574" spans="1:41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</row>
    <row r="575" spans="1:41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</row>
    <row r="576" spans="1:41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</row>
    <row r="577" spans="1:41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</row>
    <row r="578" spans="1:41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</row>
    <row r="579" spans="1:41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</row>
    <row r="580" spans="1:41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</row>
    <row r="581" spans="1:4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</row>
    <row r="582" spans="1:41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</row>
    <row r="583" spans="1:41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</row>
    <row r="584" spans="1:41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</row>
    <row r="585" spans="1:41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</row>
    <row r="586" spans="1:41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</row>
    <row r="587" spans="1:41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</row>
    <row r="588" spans="1:41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</row>
    <row r="589" spans="1:41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</row>
    <row r="590" spans="1:41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</row>
    <row r="591" spans="1:4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</row>
    <row r="592" spans="1:41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</row>
    <row r="593" spans="1:41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</row>
    <row r="594" spans="1:41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</row>
    <row r="595" spans="1:41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</row>
    <row r="596" spans="1:41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</row>
    <row r="597" spans="1:41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</row>
    <row r="598" spans="1:41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</row>
    <row r="599" spans="1:41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</row>
    <row r="600" spans="1:41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</row>
    <row r="601" spans="1:4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</row>
    <row r="602" spans="1:41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</row>
    <row r="603" spans="1:41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</row>
    <row r="604" spans="1:41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</row>
    <row r="605" spans="1:41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</row>
    <row r="606" spans="1:41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</row>
    <row r="607" spans="1:41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</row>
    <row r="608" spans="1:41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</row>
    <row r="609" spans="1:41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</row>
    <row r="610" spans="1:41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</row>
    <row r="611" spans="1:4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</row>
    <row r="612" spans="1:41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</row>
    <row r="613" spans="1:41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</row>
    <row r="614" spans="1:41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</row>
    <row r="615" spans="1:41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</row>
    <row r="616" spans="1:41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</row>
    <row r="617" spans="1:41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</row>
    <row r="618" spans="1:41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</row>
    <row r="619" spans="1:41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</row>
    <row r="620" spans="1:41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</row>
    <row r="621" spans="1:4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</row>
    <row r="622" spans="1:41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</row>
    <row r="623" spans="1:41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</row>
    <row r="624" spans="1:41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</row>
    <row r="625" spans="1:41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</row>
    <row r="626" spans="1:41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</row>
    <row r="627" spans="1:41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</row>
    <row r="628" spans="1:41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</row>
    <row r="629" spans="1:41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</row>
    <row r="630" spans="1:41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</row>
    <row r="631" spans="1:4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</row>
    <row r="632" spans="1:41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</row>
    <row r="633" spans="1:41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</row>
    <row r="634" spans="1:41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</row>
    <row r="635" spans="1:41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</row>
    <row r="636" spans="1:41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</row>
    <row r="637" spans="1:41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</row>
    <row r="638" spans="1:41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</row>
    <row r="639" spans="1:41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</row>
    <row r="640" spans="1:41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</row>
    <row r="641" spans="1: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</row>
    <row r="642" spans="1:41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</row>
    <row r="643" spans="1:41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</row>
    <row r="644" spans="1:41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</row>
    <row r="645" spans="1:41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</row>
    <row r="646" spans="1:41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</row>
    <row r="647" spans="1:41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</row>
    <row r="648" spans="1:41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</row>
    <row r="649" spans="1:41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</row>
    <row r="650" spans="1:41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</row>
    <row r="651" spans="1:4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</row>
    <row r="652" spans="1:41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</row>
    <row r="653" spans="1:41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</row>
    <row r="654" spans="1:41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</row>
    <row r="655" spans="1:41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</row>
    <row r="656" spans="1:41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</row>
    <row r="657" spans="1:41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</row>
    <row r="658" spans="1:41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</row>
    <row r="659" spans="1:41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</row>
    <row r="660" spans="1:41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</row>
    <row r="661" spans="1:4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</row>
    <row r="662" spans="1:41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</row>
    <row r="663" spans="1:41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</row>
    <row r="664" spans="1:41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</row>
    <row r="665" spans="1:41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</row>
    <row r="666" spans="1:41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</row>
    <row r="667" spans="1:41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</row>
    <row r="668" spans="1:41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</row>
    <row r="669" spans="1:41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</row>
    <row r="670" spans="1:41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</row>
    <row r="671" spans="1:4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</row>
    <row r="672" spans="1:41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</row>
    <row r="673" spans="1:41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</row>
    <row r="674" spans="1:41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spans="1:41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</row>
    <row r="676" spans="1:41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</row>
    <row r="677" spans="1:41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</row>
    <row r="678" spans="1:41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</row>
    <row r="679" spans="1:41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</row>
    <row r="680" spans="1:41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</row>
    <row r="681" spans="1:4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</row>
    <row r="682" spans="1:41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</row>
    <row r="683" spans="1:41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</row>
    <row r="684" spans="1:41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</row>
    <row r="685" spans="1:41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</row>
    <row r="686" spans="1:41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</row>
    <row r="687" spans="1:41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</row>
    <row r="688" spans="1:41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</row>
    <row r="689" spans="1:41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</row>
    <row r="690" spans="1:41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</row>
    <row r="691" spans="1:4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</row>
    <row r="692" spans="1:41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</row>
    <row r="693" spans="1:41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</row>
    <row r="694" spans="1:41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</row>
    <row r="695" spans="1:41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</row>
    <row r="696" spans="1:41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</row>
    <row r="697" spans="1:41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41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41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41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4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</row>
    <row r="704" spans="1:41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41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41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</row>
    <row r="707" spans="1:41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41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</row>
    <row r="709" spans="1:41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41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4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41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41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41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41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</row>
    <row r="717" spans="1:41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41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41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41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</row>
    <row r="721" spans="1:4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</row>
    <row r="722" spans="1:41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</row>
    <row r="723" spans="1:41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41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</row>
    <row r="725" spans="1:41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41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</row>
    <row r="727" spans="1:41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</row>
    <row r="728" spans="1:41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</row>
    <row r="729" spans="1:41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41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</row>
    <row r="731" spans="1:4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</row>
    <row r="732" spans="1:41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</row>
    <row r="733" spans="1:41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</row>
    <row r="734" spans="1:41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</row>
    <row r="735" spans="1:41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</row>
    <row r="736" spans="1:41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</row>
    <row r="737" spans="1:41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</row>
    <row r="739" spans="1:41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41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</row>
    <row r="741" spans="1: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</row>
    <row r="742" spans="1:41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</row>
    <row r="743" spans="1:41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</row>
    <row r="744" spans="1:41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</row>
    <row r="745" spans="1:41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41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41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41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</row>
    <row r="749" spans="1:41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</row>
    <row r="750" spans="1:41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</row>
    <row r="751" spans="1:4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</row>
    <row r="752" spans="1:41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41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41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41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41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41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41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41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4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</row>
    <row r="762" spans="1:41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</row>
    <row r="763" spans="1:41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</row>
    <row r="764" spans="1:41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</row>
    <row r="765" spans="1:41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</row>
    <row r="766" spans="1:41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</row>
    <row r="767" spans="1:41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</row>
    <row r="768" spans="1:41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</row>
    <row r="769" spans="1:41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</row>
    <row r="770" spans="1:41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</row>
    <row r="771" spans="1:4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</row>
    <row r="772" spans="1:41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</row>
    <row r="774" spans="1:41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</row>
    <row r="776" spans="1:41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</row>
    <row r="777" spans="1:41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</row>
    <row r="778" spans="1:41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</row>
    <row r="779" spans="1:41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</row>
    <row r="780" spans="1:41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4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</row>
    <row r="782" spans="1:41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41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</row>
    <row r="784" spans="1:41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41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</row>
    <row r="786" spans="1:41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41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41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41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41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4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</row>
    <row r="792" spans="1:41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41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</row>
    <row r="794" spans="1:41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41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</row>
    <row r="796" spans="1:41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41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</row>
    <row r="798" spans="1:41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</row>
    <row r="799" spans="1:41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</row>
    <row r="800" spans="1:41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</row>
    <row r="801" spans="1:4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</row>
    <row r="802" spans="1:41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</row>
    <row r="804" spans="1:41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</row>
    <row r="806" spans="1:41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41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</row>
    <row r="808" spans="1:41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</row>
    <row r="810" spans="1:41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</row>
    <row r="812" spans="1:41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</row>
    <row r="813" spans="1:41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</row>
    <row r="814" spans="1:41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</row>
    <row r="815" spans="1:41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</row>
    <row r="816" spans="1:41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</row>
    <row r="817" spans="1:41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</row>
    <row r="818" spans="1:41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</row>
    <row r="819" spans="1:41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</row>
    <row r="820" spans="1:41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</row>
    <row r="821" spans="1:4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</row>
    <row r="822" spans="1:41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</row>
    <row r="823" spans="1:41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</row>
    <row r="824" spans="1:41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</row>
    <row r="825" spans="1:41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</row>
    <row r="826" spans="1:41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</row>
    <row r="827" spans="1:41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</row>
    <row r="828" spans="1:41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</row>
    <row r="829" spans="1:41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</row>
    <row r="830" spans="1:41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</row>
    <row r="831" spans="1:4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</row>
    <row r="832" spans="1:41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</row>
    <row r="833" spans="1:41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</row>
    <row r="834" spans="1:41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</row>
    <row r="835" spans="1:41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</row>
    <row r="836" spans="1:41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</row>
    <row r="838" spans="1:41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</row>
    <row r="842" spans="1:41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</row>
    <row r="843" spans="1:41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</row>
    <row r="844" spans="1:41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</row>
    <row r="845" spans="1:41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</row>
    <row r="846" spans="1:41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</row>
    <row r="847" spans="1:41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</row>
    <row r="848" spans="1:41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</row>
    <row r="849" spans="1:41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</row>
    <row r="850" spans="1:41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</row>
    <row r="851" spans="1:4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</row>
    <row r="852" spans="1:41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</row>
    <row r="853" spans="1:41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</row>
    <row r="854" spans="1:41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</row>
    <row r="855" spans="1:41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</row>
    <row r="856" spans="1:41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</row>
    <row r="857" spans="1:41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</row>
    <row r="858" spans="1:41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</row>
    <row r="859" spans="1:41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</row>
    <row r="860" spans="1:41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</row>
    <row r="861" spans="1:4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</row>
    <row r="862" spans="1:41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</row>
    <row r="863" spans="1:41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</row>
    <row r="864" spans="1:41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</row>
    <row r="865" spans="1:41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</row>
    <row r="866" spans="1:41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</row>
    <row r="867" spans="1:41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</row>
    <row r="868" spans="1:41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</row>
    <row r="869" spans="1:41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</row>
    <row r="870" spans="1:41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</row>
    <row r="871" spans="1:4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</row>
    <row r="872" spans="1:41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</row>
    <row r="873" spans="1:41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</row>
    <row r="874" spans="1:41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</row>
    <row r="875" spans="1:41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</row>
    <row r="876" spans="1:41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</row>
    <row r="877" spans="1:41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</row>
    <row r="878" spans="1:41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</row>
    <row r="879" spans="1:41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</row>
    <row r="880" spans="1:41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</row>
    <row r="881" spans="1:4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</row>
    <row r="882" spans="1:41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</row>
    <row r="883" spans="1:41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</row>
    <row r="884" spans="1:41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</row>
    <row r="885" spans="1:41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</row>
    <row r="886" spans="1:41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</row>
    <row r="887" spans="1:41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</row>
    <row r="888" spans="1:41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</row>
    <row r="889" spans="1:41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</row>
    <row r="890" spans="1:41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</row>
    <row r="891" spans="1:4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</row>
    <row r="892" spans="1:41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</row>
    <row r="893" spans="1:41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41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</row>
    <row r="895" spans="1:41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</row>
    <row r="896" spans="1:41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</row>
    <row r="897" spans="1:41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</row>
    <row r="898" spans="1:41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</row>
    <row r="899" spans="1:41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</row>
    <row r="900" spans="1:41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</row>
    <row r="901" spans="1:4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</row>
    <row r="903" spans="1:41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</row>
    <row r="904" spans="1:41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</row>
    <row r="905" spans="1:41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</row>
    <row r="906" spans="1:41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</row>
    <row r="907" spans="1:41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</row>
    <row r="908" spans="1:41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</row>
    <row r="909" spans="1:41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</row>
    <row r="910" spans="1:41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</row>
    <row r="911" spans="1:4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</row>
    <row r="912" spans="1:41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</row>
    <row r="913" spans="1:41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41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41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</row>
    <row r="916" spans="1:41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</row>
    <row r="917" spans="1:41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</row>
    <row r="918" spans="1:41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</row>
    <row r="919" spans="1:41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41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</row>
    <row r="921" spans="1:4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</row>
    <row r="922" spans="1:41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</row>
    <row r="923" spans="1:41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</row>
    <row r="924" spans="1:41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</row>
    <row r="925" spans="1:41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41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</row>
    <row r="927" spans="1:41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</row>
    <row r="928" spans="1:41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</row>
    <row r="929" spans="1:41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4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41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41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41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</row>
    <row r="935" spans="1:41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</row>
    <row r="936" spans="1:41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</row>
    <row r="937" spans="1:41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</row>
    <row r="938" spans="1:41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</row>
    <row r="939" spans="1:41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</row>
    <row r="940" spans="1:41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</row>
    <row r="941" spans="1: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</row>
    <row r="942" spans="1:41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</row>
    <row r="943" spans="1:41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</row>
    <row r="944" spans="1:41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</row>
    <row r="945" spans="1:41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</row>
    <row r="946" spans="1:41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</row>
    <row r="947" spans="1:41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</row>
    <row r="948" spans="1:41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</row>
    <row r="949" spans="1:41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</row>
    <row r="950" spans="1:41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</row>
    <row r="951" spans="1:4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</row>
    <row r="952" spans="1:41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</row>
    <row r="953" spans="1:41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</row>
    <row r="954" spans="1:41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</row>
    <row r="955" spans="1:41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</row>
    <row r="956" spans="1:41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</row>
    <row r="957" spans="1:41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</row>
    <row r="958" spans="1:41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</row>
    <row r="959" spans="1:41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</row>
    <row r="960" spans="1:41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</row>
    <row r="961" spans="1:4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</row>
    <row r="962" spans="1:41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</row>
    <row r="963" spans="1:41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</row>
    <row r="964" spans="1:41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</row>
    <row r="965" spans="1:41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</row>
    <row r="966" spans="1:41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</row>
    <row r="967" spans="1:41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</row>
    <row r="968" spans="1:41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</row>
    <row r="969" spans="1:41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</row>
  </sheetData>
  <mergeCells count="76">
    <mergeCell ref="M29:N29"/>
    <mergeCell ref="J29:K29"/>
    <mergeCell ref="A21:A22"/>
    <mergeCell ref="A17:B17"/>
    <mergeCell ref="A20:B20"/>
    <mergeCell ref="A18:A19"/>
    <mergeCell ref="A24:A25"/>
    <mergeCell ref="B24:B25"/>
    <mergeCell ref="B26:B27"/>
    <mergeCell ref="A26:A27"/>
    <mergeCell ref="A28:B28"/>
    <mergeCell ref="M26:N27"/>
    <mergeCell ref="J24:K25"/>
    <mergeCell ref="J26:K27"/>
    <mergeCell ref="D17:E17"/>
    <mergeCell ref="G29:H29"/>
    <mergeCell ref="D29:E29"/>
    <mergeCell ref="G24:H25"/>
    <mergeCell ref="D12:E12"/>
    <mergeCell ref="D8:E8"/>
    <mergeCell ref="D11:E11"/>
    <mergeCell ref="D26:E27"/>
    <mergeCell ref="D24:E25"/>
    <mergeCell ref="G26:H27"/>
    <mergeCell ref="D9:E9"/>
    <mergeCell ref="D10:E10"/>
    <mergeCell ref="G8:H8"/>
    <mergeCell ref="G9:H9"/>
    <mergeCell ref="G10:H10"/>
    <mergeCell ref="G11:H11"/>
    <mergeCell ref="G12:H12"/>
    <mergeCell ref="B21:B22"/>
    <mergeCell ref="B18:B19"/>
    <mergeCell ref="G13:H16"/>
    <mergeCell ref="G17:H17"/>
    <mergeCell ref="G21:H22"/>
    <mergeCell ref="G20:H20"/>
    <mergeCell ref="G18:H19"/>
    <mergeCell ref="D18:E19"/>
    <mergeCell ref="D13:E16"/>
    <mergeCell ref="D20:E20"/>
    <mergeCell ref="D21:E22"/>
    <mergeCell ref="M18:N19"/>
    <mergeCell ref="M17:N17"/>
    <mergeCell ref="J18:K19"/>
    <mergeCell ref="M13:N16"/>
    <mergeCell ref="J17:K17"/>
    <mergeCell ref="M24:N25"/>
    <mergeCell ref="J20:K20"/>
    <mergeCell ref="M20:N20"/>
    <mergeCell ref="M21:N22"/>
    <mergeCell ref="J21:K22"/>
    <mergeCell ref="J8:K8"/>
    <mergeCell ref="J9:K9"/>
    <mergeCell ref="J10:K10"/>
    <mergeCell ref="J11:K11"/>
    <mergeCell ref="J13:K16"/>
    <mergeCell ref="J12:K12"/>
    <mergeCell ref="M12:N12"/>
    <mergeCell ref="M8:N8"/>
    <mergeCell ref="M9:N9"/>
    <mergeCell ref="M10:N10"/>
    <mergeCell ref="M11:N11"/>
    <mergeCell ref="P26:Q27"/>
    <mergeCell ref="P29:Q29"/>
    <mergeCell ref="P24:Q25"/>
    <mergeCell ref="P12:Q12"/>
    <mergeCell ref="P8:Q8"/>
    <mergeCell ref="P9:Q9"/>
    <mergeCell ref="P10:Q10"/>
    <mergeCell ref="P11:Q11"/>
    <mergeCell ref="P13:Q16"/>
    <mergeCell ref="P18:Q19"/>
    <mergeCell ref="P17:Q17"/>
    <mergeCell ref="P20:Q20"/>
    <mergeCell ref="P21:Q22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424242"/>
    <outlinePr summaryBelow="0"/>
    <pageSetUpPr fitToPage="1"/>
  </sheetPr>
  <dimension ref="A1:BG935"/>
  <sheetViews>
    <sheetView showGridLines="0" topLeftCell="K1" zoomScale="70" zoomScaleNormal="70" zoomScalePageLayoutView="70" workbookViewId="0">
      <pane ySplit="9" topLeftCell="A10" activePane="bottomLeft" state="frozen"/>
      <selection pane="bottomLeft" activeCell="N49" sqref="N49:AM53"/>
    </sheetView>
  </sheetViews>
  <sheetFormatPr baseColWidth="10" defaultColWidth="14.5" defaultRowHeight="15" customHeight="1" outlineLevelRow="2" x14ac:dyDescent="0"/>
  <cols>
    <col min="1" max="1" width="2.6640625" customWidth="1"/>
    <col min="2" max="2" width="12.5" customWidth="1"/>
    <col min="3" max="3" width="36.6640625" customWidth="1"/>
    <col min="4" max="4" width="3.83203125" customWidth="1"/>
    <col min="5" max="5" width="33.1640625" customWidth="1"/>
    <col min="6" max="6" width="26" customWidth="1"/>
    <col min="7" max="7" width="7.83203125" customWidth="1"/>
    <col min="8" max="8" width="5.5" customWidth="1"/>
    <col min="9" max="9" width="13.1640625" customWidth="1"/>
    <col min="10" max="10" width="11.83203125" customWidth="1"/>
    <col min="11" max="11" width="4.5" customWidth="1"/>
    <col min="12" max="13" width="6.1640625" customWidth="1"/>
    <col min="14" max="39" width="10.83203125" customWidth="1"/>
    <col min="40" max="40" width="11" customWidth="1"/>
    <col min="41" max="47" width="47.33203125" customWidth="1"/>
    <col min="48" max="59" width="5.6640625" customWidth="1"/>
  </cols>
  <sheetData>
    <row r="1" spans="1:59" ht="17">
      <c r="A1" s="1"/>
      <c r="B1" s="16" t="str">
        <f>leverancier01</f>
        <v>SIGMA</v>
      </c>
      <c r="C1" s="1"/>
      <c r="D1" s="1"/>
      <c r="E1" s="127"/>
      <c r="F1" s="127" t="str">
        <f>product01</f>
        <v>EKO-tex 9010 - NEN 2767 conditie 3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spans="1:59" ht="9" customHeight="1">
      <c r="A2" s="1"/>
      <c r="B2" s="11"/>
      <c r="C2" s="8"/>
      <c r="D2" s="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spans="1:59" ht="12.75" customHeight="1">
      <c r="A3" s="1"/>
      <c r="B3" s="6"/>
      <c r="C3" s="8"/>
      <c r="D3" s="1"/>
      <c r="E3" s="20"/>
      <c r="F3" s="20"/>
      <c r="G3" s="1"/>
      <c r="H3" s="1"/>
      <c r="I3" s="7"/>
      <c r="J3" s="6"/>
      <c r="K3" s="1"/>
      <c r="L3" s="1"/>
      <c r="M3" s="1"/>
      <c r="N3" s="1"/>
      <c r="O3" s="1"/>
      <c r="P3" s="1"/>
      <c r="Q3" s="1"/>
      <c r="R3" s="1"/>
      <c r="S3" s="128"/>
      <c r="T3" s="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 spans="1:59" ht="12.75" customHeight="1">
      <c r="A4" s="1"/>
      <c r="B4" s="6"/>
      <c r="C4" s="8"/>
      <c r="D4" s="1"/>
      <c r="E4" s="13"/>
      <c r="F4" s="13"/>
      <c r="G4" s="1"/>
      <c r="H4" s="1"/>
      <c r="I4" s="7"/>
      <c r="J4" s="6"/>
      <c r="K4" s="1"/>
      <c r="L4" s="1"/>
      <c r="M4" s="1"/>
      <c r="N4" s="1"/>
      <c r="O4" s="1"/>
      <c r="P4" s="1"/>
      <c r="Q4" s="1"/>
      <c r="R4" s="1"/>
      <c r="S4" s="128"/>
      <c r="T4" s="6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 spans="1:59" ht="12.75" customHeight="1">
      <c r="A5" s="1"/>
      <c r="B5" s="18"/>
      <c r="C5" s="8"/>
      <c r="D5" s="1"/>
      <c r="E5" s="13"/>
      <c r="F5" s="13"/>
      <c r="G5" s="1"/>
      <c r="H5" s="1"/>
      <c r="I5" s="7"/>
      <c r="J5" s="23"/>
      <c r="K5" s="26"/>
      <c r="L5" s="26" t="s">
        <v>52</v>
      </c>
      <c r="M5" s="26">
        <f>terugverdien</f>
        <v>25</v>
      </c>
      <c r="N5" s="129">
        <f>terugverdien</f>
        <v>25</v>
      </c>
      <c r="O5" s="1"/>
      <c r="P5" s="1"/>
      <c r="Q5" s="1"/>
      <c r="R5" s="1"/>
      <c r="S5" s="128"/>
      <c r="T5" s="6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24"/>
      <c r="AO5" s="24"/>
      <c r="AP5" s="24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spans="1:59" ht="12.75" customHeight="1" thickBot="1">
      <c r="A6" s="1"/>
      <c r="B6" s="18" t="s">
        <v>16</v>
      </c>
      <c r="C6" s="8"/>
      <c r="D6" s="1" t="str">
        <f>opsteller</f>
        <v>BAM FM</v>
      </c>
      <c r="E6" s="13"/>
      <c r="F6" s="13"/>
      <c r="G6" s="1"/>
      <c r="H6" s="1"/>
      <c r="I6" s="1" t="str">
        <f>"prijspeil " &amp; peildatum</f>
        <v>prijspeil 1-1-19</v>
      </c>
      <c r="J6" s="1"/>
      <c r="K6" s="26"/>
      <c r="L6" s="26" t="s">
        <v>53</v>
      </c>
      <c r="M6" s="26">
        <f>'1'!startjaar</f>
        <v>2019</v>
      </c>
      <c r="N6" s="27">
        <v>2019</v>
      </c>
      <c r="O6" s="1"/>
      <c r="P6" s="1"/>
      <c r="Q6" s="1"/>
      <c r="R6" s="1"/>
      <c r="S6" s="128"/>
      <c r="T6" s="6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8"/>
      <c r="AO6" s="1"/>
      <c r="AP6" s="8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spans="1:59" ht="12.75" customHeight="1">
      <c r="A7" s="1"/>
      <c r="B7" s="28"/>
      <c r="C7" s="29"/>
      <c r="D7" s="30"/>
      <c r="E7" s="31"/>
      <c r="F7" s="33"/>
      <c r="G7" s="35"/>
      <c r="H7" s="36"/>
      <c r="I7" s="38"/>
      <c r="J7" s="38"/>
      <c r="K7" s="40"/>
      <c r="L7" s="40"/>
      <c r="M7" s="43"/>
      <c r="N7" s="258" t="s">
        <v>23</v>
      </c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H7" s="259"/>
      <c r="AI7" s="259"/>
      <c r="AJ7" s="259"/>
      <c r="AK7" s="259"/>
      <c r="AL7" s="259"/>
      <c r="AM7" s="259"/>
      <c r="AN7" s="130"/>
      <c r="AO7" s="1"/>
      <c r="AP7" s="44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 spans="1:59" ht="12.75" customHeight="1">
      <c r="A8" s="1"/>
      <c r="B8" s="131"/>
      <c r="C8" s="132"/>
      <c r="D8" s="133"/>
      <c r="E8" s="134"/>
      <c r="F8" s="135"/>
      <c r="G8" s="136"/>
      <c r="H8" s="137"/>
      <c r="I8" s="138"/>
      <c r="J8" s="138"/>
      <c r="K8" s="139"/>
      <c r="L8" s="139" t="s">
        <v>21</v>
      </c>
      <c r="M8" s="140" t="s">
        <v>22</v>
      </c>
      <c r="N8" s="116">
        <v>0</v>
      </c>
      <c r="O8" s="117">
        <f t="shared" ref="O8:AM8" si="0">N8+1</f>
        <v>1</v>
      </c>
      <c r="P8" s="117">
        <f t="shared" si="0"/>
        <v>2</v>
      </c>
      <c r="Q8" s="117">
        <f t="shared" si="0"/>
        <v>3</v>
      </c>
      <c r="R8" s="118">
        <f t="shared" si="0"/>
        <v>4</v>
      </c>
      <c r="S8" s="117">
        <f t="shared" si="0"/>
        <v>5</v>
      </c>
      <c r="T8" s="117">
        <f t="shared" si="0"/>
        <v>6</v>
      </c>
      <c r="U8" s="117">
        <f t="shared" si="0"/>
        <v>7</v>
      </c>
      <c r="V8" s="117">
        <f t="shared" si="0"/>
        <v>8</v>
      </c>
      <c r="W8" s="118">
        <f t="shared" si="0"/>
        <v>9</v>
      </c>
      <c r="X8" s="118">
        <f t="shared" si="0"/>
        <v>10</v>
      </c>
      <c r="Y8" s="118">
        <f t="shared" si="0"/>
        <v>11</v>
      </c>
      <c r="Z8" s="118">
        <f t="shared" si="0"/>
        <v>12</v>
      </c>
      <c r="AA8" s="118">
        <f t="shared" si="0"/>
        <v>13</v>
      </c>
      <c r="AB8" s="118">
        <f t="shared" si="0"/>
        <v>14</v>
      </c>
      <c r="AC8" s="118">
        <f t="shared" si="0"/>
        <v>15</v>
      </c>
      <c r="AD8" s="118">
        <f t="shared" si="0"/>
        <v>16</v>
      </c>
      <c r="AE8" s="118">
        <f t="shared" si="0"/>
        <v>17</v>
      </c>
      <c r="AF8" s="118">
        <f t="shared" si="0"/>
        <v>18</v>
      </c>
      <c r="AG8" s="118">
        <f t="shared" si="0"/>
        <v>19</v>
      </c>
      <c r="AH8" s="118">
        <f t="shared" si="0"/>
        <v>20</v>
      </c>
      <c r="AI8" s="118">
        <f t="shared" si="0"/>
        <v>21</v>
      </c>
      <c r="AJ8" s="118">
        <f t="shared" si="0"/>
        <v>22</v>
      </c>
      <c r="AK8" s="118">
        <f t="shared" si="0"/>
        <v>23</v>
      </c>
      <c r="AL8" s="118">
        <f t="shared" si="0"/>
        <v>24</v>
      </c>
      <c r="AM8" s="118">
        <f t="shared" si="0"/>
        <v>25</v>
      </c>
      <c r="AN8" s="141"/>
      <c r="AO8" s="1"/>
      <c r="AP8" s="44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 spans="1:59" ht="12.75" customHeight="1">
      <c r="A9" s="1"/>
      <c r="B9" s="45" t="s">
        <v>24</v>
      </c>
      <c r="C9" s="46"/>
      <c r="D9" s="47" t="s">
        <v>11</v>
      </c>
      <c r="E9" s="49"/>
      <c r="F9" s="50" t="s">
        <v>54</v>
      </c>
      <c r="G9" s="51" t="s">
        <v>28</v>
      </c>
      <c r="H9" s="52" t="s">
        <v>29</v>
      </c>
      <c r="I9" s="53" t="s">
        <v>31</v>
      </c>
      <c r="J9" s="53" t="s">
        <v>32</v>
      </c>
      <c r="K9" s="53" t="s">
        <v>33</v>
      </c>
      <c r="L9" s="53" t="s">
        <v>26</v>
      </c>
      <c r="M9" s="54" t="s">
        <v>26</v>
      </c>
      <c r="N9" s="55">
        <f>'1'!startjaar</f>
        <v>2019</v>
      </c>
      <c r="O9" s="56">
        <f t="shared" ref="O9:AM9" si="1">N9+1</f>
        <v>2020</v>
      </c>
      <c r="P9" s="56">
        <f t="shared" si="1"/>
        <v>2021</v>
      </c>
      <c r="Q9" s="56">
        <f t="shared" si="1"/>
        <v>2022</v>
      </c>
      <c r="R9" s="57">
        <f t="shared" si="1"/>
        <v>2023</v>
      </c>
      <c r="S9" s="56">
        <f t="shared" si="1"/>
        <v>2024</v>
      </c>
      <c r="T9" s="58">
        <f t="shared" si="1"/>
        <v>2025</v>
      </c>
      <c r="U9" s="58">
        <f t="shared" si="1"/>
        <v>2026</v>
      </c>
      <c r="V9" s="58">
        <f t="shared" si="1"/>
        <v>2027</v>
      </c>
      <c r="W9" s="57">
        <f t="shared" si="1"/>
        <v>2028</v>
      </c>
      <c r="X9" s="57">
        <f t="shared" si="1"/>
        <v>2029</v>
      </c>
      <c r="Y9" s="57">
        <f t="shared" si="1"/>
        <v>2030</v>
      </c>
      <c r="Z9" s="57">
        <f t="shared" si="1"/>
        <v>2031</v>
      </c>
      <c r="AA9" s="57">
        <f t="shared" si="1"/>
        <v>2032</v>
      </c>
      <c r="AB9" s="57">
        <f t="shared" si="1"/>
        <v>2033</v>
      </c>
      <c r="AC9" s="57">
        <f t="shared" si="1"/>
        <v>2034</v>
      </c>
      <c r="AD9" s="57">
        <f t="shared" si="1"/>
        <v>2035</v>
      </c>
      <c r="AE9" s="57">
        <f t="shared" si="1"/>
        <v>2036</v>
      </c>
      <c r="AF9" s="57">
        <f t="shared" si="1"/>
        <v>2037</v>
      </c>
      <c r="AG9" s="57">
        <f t="shared" si="1"/>
        <v>2038</v>
      </c>
      <c r="AH9" s="57">
        <f t="shared" si="1"/>
        <v>2039</v>
      </c>
      <c r="AI9" s="57">
        <f t="shared" si="1"/>
        <v>2040</v>
      </c>
      <c r="AJ9" s="57">
        <f t="shared" si="1"/>
        <v>2041</v>
      </c>
      <c r="AK9" s="57">
        <f t="shared" si="1"/>
        <v>2042</v>
      </c>
      <c r="AL9" s="57">
        <f t="shared" si="1"/>
        <v>2043</v>
      </c>
      <c r="AM9" s="57">
        <f t="shared" si="1"/>
        <v>2044</v>
      </c>
      <c r="AN9" s="142" t="s">
        <v>32</v>
      </c>
      <c r="AO9" s="1"/>
      <c r="AP9" s="60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 spans="1:59" ht="15" customHeight="1">
      <c r="A10" s="1"/>
      <c r="B10" s="62"/>
      <c r="C10" s="63"/>
      <c r="D10" s="64"/>
      <c r="E10" s="64"/>
      <c r="F10" s="63"/>
      <c r="G10" s="66"/>
      <c r="H10" s="67"/>
      <c r="I10" s="68"/>
      <c r="J10" s="71"/>
      <c r="K10" s="73"/>
      <c r="L10" s="73"/>
      <c r="M10" s="74"/>
      <c r="N10" s="75"/>
      <c r="O10" s="76"/>
      <c r="P10" s="76"/>
      <c r="Q10" s="76"/>
      <c r="R10" s="77"/>
      <c r="S10" s="76"/>
      <c r="T10" s="76"/>
      <c r="U10" s="76"/>
      <c r="V10" s="76"/>
      <c r="W10" s="77"/>
      <c r="X10" s="77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43"/>
      <c r="AO10" s="1"/>
      <c r="AP10" s="5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 spans="1:59" ht="15" customHeight="1">
      <c r="A11" s="1"/>
      <c r="B11" s="78"/>
      <c r="C11" s="79"/>
      <c r="D11" s="80" t="s">
        <v>40</v>
      </c>
      <c r="E11" s="81"/>
      <c r="F11" s="82"/>
      <c r="G11" s="83"/>
      <c r="H11" s="84"/>
      <c r="I11" s="85"/>
      <c r="J11" s="86"/>
      <c r="K11" s="87"/>
      <c r="L11" s="87"/>
      <c r="M11" s="88"/>
      <c r="N11" s="89"/>
      <c r="O11" s="90"/>
      <c r="P11" s="90"/>
      <c r="Q11" s="90"/>
      <c r="R11" s="91"/>
      <c r="S11" s="92"/>
      <c r="T11" s="93"/>
      <c r="U11" s="93"/>
      <c r="V11" s="93"/>
      <c r="W11" s="91"/>
      <c r="X11" s="91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144"/>
      <c r="AO11" s="1"/>
      <c r="AP11" s="5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 spans="1:59" ht="15" customHeight="1">
      <c r="A12" s="1"/>
      <c r="B12" s="145"/>
      <c r="C12" s="146" t="s">
        <v>41</v>
      </c>
      <c r="D12" s="147" t="s">
        <v>42</v>
      </c>
      <c r="E12" s="148"/>
      <c r="F12" s="149"/>
      <c r="G12" s="150"/>
      <c r="H12" s="151"/>
      <c r="I12" s="152"/>
      <c r="J12" s="153"/>
      <c r="K12" s="154"/>
      <c r="L12" s="154"/>
      <c r="M12" s="155"/>
      <c r="N12" s="156">
        <f t="shared" ref="N12:AM12" si="2">SUM(N13,N22)</f>
        <v>0</v>
      </c>
      <c r="O12" s="157">
        <f t="shared" si="2"/>
        <v>0</v>
      </c>
      <c r="P12" s="157">
        <f t="shared" si="2"/>
        <v>0</v>
      </c>
      <c r="Q12" s="157">
        <f t="shared" si="2"/>
        <v>0</v>
      </c>
      <c r="R12" s="157">
        <f t="shared" si="2"/>
        <v>0</v>
      </c>
      <c r="S12" s="157">
        <f t="shared" si="2"/>
        <v>0</v>
      </c>
      <c r="T12" s="157">
        <f t="shared" si="2"/>
        <v>0</v>
      </c>
      <c r="U12" s="157">
        <f t="shared" si="2"/>
        <v>0</v>
      </c>
      <c r="V12" s="157">
        <f t="shared" si="2"/>
        <v>0</v>
      </c>
      <c r="W12" s="157">
        <f t="shared" si="2"/>
        <v>0</v>
      </c>
      <c r="X12" s="157">
        <f t="shared" si="2"/>
        <v>0</v>
      </c>
      <c r="Y12" s="157">
        <f t="shared" si="2"/>
        <v>0</v>
      </c>
      <c r="Z12" s="157">
        <f t="shared" si="2"/>
        <v>0</v>
      </c>
      <c r="AA12" s="157">
        <f t="shared" si="2"/>
        <v>0</v>
      </c>
      <c r="AB12" s="157">
        <f t="shared" si="2"/>
        <v>0</v>
      </c>
      <c r="AC12" s="157">
        <f t="shared" si="2"/>
        <v>0</v>
      </c>
      <c r="AD12" s="157">
        <f t="shared" si="2"/>
        <v>0</v>
      </c>
      <c r="AE12" s="157">
        <f t="shared" si="2"/>
        <v>0</v>
      </c>
      <c r="AF12" s="157">
        <f t="shared" si="2"/>
        <v>0</v>
      </c>
      <c r="AG12" s="157">
        <f t="shared" si="2"/>
        <v>0</v>
      </c>
      <c r="AH12" s="157">
        <f t="shared" si="2"/>
        <v>0</v>
      </c>
      <c r="AI12" s="157">
        <f t="shared" si="2"/>
        <v>0</v>
      </c>
      <c r="AJ12" s="157">
        <f t="shared" si="2"/>
        <v>0</v>
      </c>
      <c r="AK12" s="157">
        <f t="shared" si="2"/>
        <v>0</v>
      </c>
      <c r="AL12" s="157">
        <f t="shared" si="2"/>
        <v>0</v>
      </c>
      <c r="AM12" s="158">
        <f t="shared" si="2"/>
        <v>0</v>
      </c>
      <c r="AN12" s="159">
        <f t="shared" ref="AN12:AN53" si="3">SUM(N12:AM12)</f>
        <v>0</v>
      </c>
      <c r="AO12" s="1"/>
      <c r="AP12" s="160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 spans="1:59" ht="15" customHeight="1" outlineLevel="1">
      <c r="A13" s="1"/>
      <c r="B13" s="161"/>
      <c r="C13" s="162" t="s">
        <v>41</v>
      </c>
      <c r="D13" s="148"/>
      <c r="E13" s="148" t="s">
        <v>43</v>
      </c>
      <c r="F13" s="149"/>
      <c r="G13" s="163"/>
      <c r="H13" s="151"/>
      <c r="I13" s="152"/>
      <c r="J13" s="153"/>
      <c r="K13" s="154"/>
      <c r="L13" s="154"/>
      <c r="M13" s="155"/>
      <c r="N13" s="156">
        <f>SUM(N14:N21)</f>
        <v>0</v>
      </c>
      <c r="O13" s="157">
        <f>SUM(O14:O21)</f>
        <v>0</v>
      </c>
      <c r="P13" s="157"/>
      <c r="Q13" s="157">
        <f t="shared" ref="Q13:AM13" si="4">SUM(Q14:Q21)</f>
        <v>0</v>
      </c>
      <c r="R13" s="157">
        <f t="shared" si="4"/>
        <v>0</v>
      </c>
      <c r="S13" s="157">
        <f t="shared" si="4"/>
        <v>0</v>
      </c>
      <c r="T13" s="157">
        <f t="shared" si="4"/>
        <v>0</v>
      </c>
      <c r="U13" s="157">
        <f t="shared" si="4"/>
        <v>0</v>
      </c>
      <c r="V13" s="157">
        <f t="shared" si="4"/>
        <v>0</v>
      </c>
      <c r="W13" s="157">
        <f t="shared" si="4"/>
        <v>0</v>
      </c>
      <c r="X13" s="157">
        <f t="shared" si="4"/>
        <v>0</v>
      </c>
      <c r="Y13" s="157">
        <f t="shared" si="4"/>
        <v>0</v>
      </c>
      <c r="Z13" s="157">
        <f t="shared" si="4"/>
        <v>0</v>
      </c>
      <c r="AA13" s="157">
        <f t="shared" si="4"/>
        <v>0</v>
      </c>
      <c r="AB13" s="157">
        <f t="shared" si="4"/>
        <v>0</v>
      </c>
      <c r="AC13" s="157">
        <f t="shared" si="4"/>
        <v>0</v>
      </c>
      <c r="AD13" s="157">
        <f t="shared" si="4"/>
        <v>0</v>
      </c>
      <c r="AE13" s="157">
        <f t="shared" si="4"/>
        <v>0</v>
      </c>
      <c r="AF13" s="157">
        <f t="shared" si="4"/>
        <v>0</v>
      </c>
      <c r="AG13" s="157">
        <f t="shared" si="4"/>
        <v>0</v>
      </c>
      <c r="AH13" s="157">
        <f t="shared" si="4"/>
        <v>0</v>
      </c>
      <c r="AI13" s="157">
        <f t="shared" si="4"/>
        <v>0</v>
      </c>
      <c r="AJ13" s="157">
        <f t="shared" si="4"/>
        <v>0</v>
      </c>
      <c r="AK13" s="157">
        <f t="shared" si="4"/>
        <v>0</v>
      </c>
      <c r="AL13" s="157">
        <f t="shared" si="4"/>
        <v>0</v>
      </c>
      <c r="AM13" s="157">
        <f t="shared" si="4"/>
        <v>0</v>
      </c>
      <c r="AN13" s="159">
        <f t="shared" si="3"/>
        <v>0</v>
      </c>
      <c r="AO13" s="1"/>
      <c r="AP13" s="5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 spans="1:59" ht="15" customHeight="1" outlineLevel="2">
      <c r="A14" s="1"/>
      <c r="B14" s="62"/>
      <c r="C14" s="164"/>
      <c r="D14" s="165"/>
      <c r="E14" s="64" t="s">
        <v>87</v>
      </c>
      <c r="F14" s="63"/>
      <c r="G14" s="95"/>
      <c r="H14" s="67"/>
      <c r="I14" s="68"/>
      <c r="J14" s="71">
        <f t="shared" ref="J14" si="5">ROUND(G14*I14,0)</f>
        <v>0</v>
      </c>
      <c r="K14" s="73"/>
      <c r="L14" s="73"/>
      <c r="M14" s="74"/>
      <c r="N14" s="75">
        <v>0</v>
      </c>
      <c r="O14" s="76">
        <v>0</v>
      </c>
      <c r="P14" s="76">
        <v>0</v>
      </c>
      <c r="Q14" s="76">
        <v>0</v>
      </c>
      <c r="R14" s="77">
        <v>0</v>
      </c>
      <c r="S14" s="76">
        <v>0</v>
      </c>
      <c r="T14" s="76">
        <v>0</v>
      </c>
      <c r="U14" s="76">
        <v>0</v>
      </c>
      <c r="V14" s="76">
        <v>0</v>
      </c>
      <c r="W14" s="77">
        <v>0</v>
      </c>
      <c r="X14" s="77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166">
        <f t="shared" si="3"/>
        <v>0</v>
      </c>
      <c r="AO14" s="1"/>
      <c r="AP14" s="5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 spans="1:59" ht="15" customHeight="1" outlineLevel="2">
      <c r="A15" s="1"/>
      <c r="B15" s="62"/>
      <c r="C15" s="164"/>
      <c r="D15" s="165" t="s">
        <v>55</v>
      </c>
      <c r="E15" s="64"/>
      <c r="F15" s="63"/>
      <c r="G15" s="95"/>
      <c r="H15" s="67"/>
      <c r="I15" s="68"/>
      <c r="J15" s="71"/>
      <c r="K15" s="73"/>
      <c r="L15" s="73"/>
      <c r="M15" s="74"/>
      <c r="N15" s="75">
        <v>0</v>
      </c>
      <c r="O15" s="76">
        <v>0</v>
      </c>
      <c r="P15" s="76">
        <v>0</v>
      </c>
      <c r="Q15" s="76">
        <v>0</v>
      </c>
      <c r="R15" s="77">
        <v>0</v>
      </c>
      <c r="S15" s="76">
        <v>0</v>
      </c>
      <c r="T15" s="76">
        <v>0</v>
      </c>
      <c r="U15" s="76">
        <v>0</v>
      </c>
      <c r="V15" s="76">
        <v>0</v>
      </c>
      <c r="W15" s="77">
        <v>0</v>
      </c>
      <c r="X15" s="77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166">
        <f t="shared" si="3"/>
        <v>0</v>
      </c>
      <c r="AO15" s="1"/>
      <c r="AP15" s="5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 spans="1:59" ht="15" customHeight="1" outlineLevel="2">
      <c r="A16" s="1"/>
      <c r="B16" s="62"/>
      <c r="C16" s="164"/>
      <c r="D16" s="165" t="s">
        <v>55</v>
      </c>
      <c r="E16" s="64"/>
      <c r="F16" s="63"/>
      <c r="G16" s="95"/>
      <c r="H16" s="67"/>
      <c r="I16" s="68"/>
      <c r="J16" s="71"/>
      <c r="K16" s="73"/>
      <c r="L16" s="73"/>
      <c r="M16" s="74"/>
      <c r="N16" s="75">
        <v>0</v>
      </c>
      <c r="O16" s="76">
        <v>0</v>
      </c>
      <c r="P16" s="76">
        <v>0</v>
      </c>
      <c r="Q16" s="76">
        <v>0</v>
      </c>
      <c r="R16" s="77">
        <v>0</v>
      </c>
      <c r="S16" s="76">
        <v>0</v>
      </c>
      <c r="T16" s="76">
        <v>0</v>
      </c>
      <c r="U16" s="76">
        <v>0</v>
      </c>
      <c r="V16" s="76">
        <v>0</v>
      </c>
      <c r="W16" s="77">
        <v>0</v>
      </c>
      <c r="X16" s="77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166">
        <f t="shared" si="3"/>
        <v>0</v>
      </c>
      <c r="AO16" s="1"/>
      <c r="AP16" s="5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 spans="1:59" ht="15" customHeight="1" outlineLevel="2">
      <c r="A17" s="1"/>
      <c r="B17" s="62"/>
      <c r="C17" s="164"/>
      <c r="D17" s="165" t="s">
        <v>55</v>
      </c>
      <c r="E17" s="64"/>
      <c r="F17" s="63"/>
      <c r="G17" s="95"/>
      <c r="H17" s="67"/>
      <c r="I17" s="68"/>
      <c r="J17" s="71">
        <f t="shared" ref="J17:J20" si="6">ROUND(G17*I17,0)</f>
        <v>0</v>
      </c>
      <c r="K17" s="73"/>
      <c r="L17" s="73"/>
      <c r="M17" s="74"/>
      <c r="N17" s="75">
        <v>0</v>
      </c>
      <c r="O17" s="76">
        <v>0</v>
      </c>
      <c r="P17" s="76">
        <v>0</v>
      </c>
      <c r="Q17" s="76">
        <v>0</v>
      </c>
      <c r="R17" s="77">
        <v>0</v>
      </c>
      <c r="S17" s="76">
        <v>0</v>
      </c>
      <c r="T17" s="76">
        <v>0</v>
      </c>
      <c r="U17" s="76">
        <v>0</v>
      </c>
      <c r="V17" s="76">
        <v>0</v>
      </c>
      <c r="W17" s="77">
        <v>0</v>
      </c>
      <c r="X17" s="77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166">
        <f t="shared" si="3"/>
        <v>0</v>
      </c>
      <c r="AO17" s="1"/>
      <c r="AP17" s="5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 spans="1:59" ht="15" customHeight="1" outlineLevel="2">
      <c r="A18" s="1"/>
      <c r="B18" s="62"/>
      <c r="C18" s="164"/>
      <c r="D18" s="165" t="s">
        <v>55</v>
      </c>
      <c r="E18" s="64"/>
      <c r="F18" s="63"/>
      <c r="G18" s="95"/>
      <c r="H18" s="67"/>
      <c r="I18" s="68"/>
      <c r="J18" s="71">
        <f t="shared" si="6"/>
        <v>0</v>
      </c>
      <c r="K18" s="73"/>
      <c r="L18" s="73"/>
      <c r="M18" s="74"/>
      <c r="N18" s="75">
        <v>0</v>
      </c>
      <c r="O18" s="76">
        <v>0</v>
      </c>
      <c r="P18" s="76">
        <v>0</v>
      </c>
      <c r="Q18" s="76">
        <v>0</v>
      </c>
      <c r="R18" s="77">
        <v>0</v>
      </c>
      <c r="S18" s="76">
        <v>0</v>
      </c>
      <c r="T18" s="76">
        <v>0</v>
      </c>
      <c r="U18" s="76">
        <v>0</v>
      </c>
      <c r="V18" s="76">
        <v>0</v>
      </c>
      <c r="W18" s="77">
        <v>0</v>
      </c>
      <c r="X18" s="77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166">
        <f t="shared" si="3"/>
        <v>0</v>
      </c>
      <c r="AO18" s="1"/>
      <c r="AP18" s="5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 spans="1:59" ht="15" customHeight="1" outlineLevel="2">
      <c r="A19" s="1"/>
      <c r="B19" s="62"/>
      <c r="C19" s="164"/>
      <c r="D19" s="165" t="s">
        <v>55</v>
      </c>
      <c r="E19" s="64"/>
      <c r="F19" s="63"/>
      <c r="G19" s="95"/>
      <c r="H19" s="67"/>
      <c r="I19" s="68"/>
      <c r="J19" s="71">
        <f t="shared" si="6"/>
        <v>0</v>
      </c>
      <c r="K19" s="73"/>
      <c r="L19" s="73"/>
      <c r="M19" s="74"/>
      <c r="N19" s="75">
        <v>0</v>
      </c>
      <c r="O19" s="76">
        <v>0</v>
      </c>
      <c r="P19" s="76">
        <v>0</v>
      </c>
      <c r="Q19" s="76">
        <v>0</v>
      </c>
      <c r="R19" s="77">
        <v>0</v>
      </c>
      <c r="S19" s="76">
        <v>0</v>
      </c>
      <c r="T19" s="76">
        <v>0</v>
      </c>
      <c r="U19" s="76">
        <v>0</v>
      </c>
      <c r="V19" s="76">
        <v>0</v>
      </c>
      <c r="W19" s="77">
        <v>0</v>
      </c>
      <c r="X19" s="77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166">
        <f t="shared" si="3"/>
        <v>0</v>
      </c>
      <c r="AO19" s="1"/>
      <c r="AP19" s="5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 spans="1:59" ht="15" customHeight="1" outlineLevel="2">
      <c r="A20" s="1"/>
      <c r="B20" s="62"/>
      <c r="C20" s="164"/>
      <c r="D20" s="165" t="s">
        <v>55</v>
      </c>
      <c r="E20" s="64"/>
      <c r="F20" s="63"/>
      <c r="G20" s="95"/>
      <c r="H20" s="67"/>
      <c r="I20" s="68"/>
      <c r="J20" s="71">
        <f t="shared" si="6"/>
        <v>0</v>
      </c>
      <c r="K20" s="73"/>
      <c r="L20" s="73"/>
      <c r="M20" s="74"/>
      <c r="N20" s="75">
        <v>0</v>
      </c>
      <c r="O20" s="76">
        <v>0</v>
      </c>
      <c r="P20" s="76">
        <v>0</v>
      </c>
      <c r="Q20" s="76">
        <v>0</v>
      </c>
      <c r="R20" s="77">
        <v>0</v>
      </c>
      <c r="S20" s="76">
        <v>0</v>
      </c>
      <c r="T20" s="76">
        <v>0</v>
      </c>
      <c r="U20" s="76">
        <v>0</v>
      </c>
      <c r="V20" s="76">
        <v>0</v>
      </c>
      <c r="W20" s="77">
        <v>0</v>
      </c>
      <c r="X20" s="77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166">
        <f t="shared" si="3"/>
        <v>0</v>
      </c>
      <c r="AO20" s="1"/>
      <c r="AP20" s="5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 spans="1:59" ht="15" customHeight="1" outlineLevel="2">
      <c r="A21" s="1"/>
      <c r="B21" s="62"/>
      <c r="C21" s="164"/>
      <c r="D21" s="64"/>
      <c r="E21" s="183" t="s">
        <v>64</v>
      </c>
      <c r="F21" s="63"/>
      <c r="G21" s="125">
        <f>opslagb</f>
        <v>0</v>
      </c>
      <c r="H21" s="184" t="s">
        <v>2</v>
      </c>
      <c r="I21" s="96"/>
      <c r="J21" s="71"/>
      <c r="K21" s="73"/>
      <c r="L21" s="73"/>
      <c r="M21" s="74"/>
      <c r="N21" s="75">
        <v>0</v>
      </c>
      <c r="O21" s="76">
        <v>0</v>
      </c>
      <c r="P21" s="76">
        <v>0</v>
      </c>
      <c r="Q21" s="76">
        <v>0</v>
      </c>
      <c r="R21" s="76">
        <v>0</v>
      </c>
      <c r="S21" s="76">
        <v>0</v>
      </c>
      <c r="T21" s="76">
        <v>0</v>
      </c>
      <c r="U21" s="76">
        <v>0</v>
      </c>
      <c r="V21" s="76">
        <v>0</v>
      </c>
      <c r="W21" s="76">
        <v>0</v>
      </c>
      <c r="X21" s="76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166">
        <f t="shared" si="3"/>
        <v>0</v>
      </c>
      <c r="AO21" s="1"/>
      <c r="AP21" s="5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 spans="1:59" ht="15" customHeight="1" outlineLevel="1">
      <c r="A22" s="1"/>
      <c r="B22" s="161"/>
      <c r="C22" s="185" t="s">
        <v>41</v>
      </c>
      <c r="D22" s="148" t="s">
        <v>63</v>
      </c>
      <c r="E22" s="148" t="s">
        <v>44</v>
      </c>
      <c r="F22" s="149"/>
      <c r="G22" s="163"/>
      <c r="H22" s="151"/>
      <c r="I22" s="152"/>
      <c r="J22" s="153"/>
      <c r="K22" s="154"/>
      <c r="L22" s="154"/>
      <c r="M22" s="155"/>
      <c r="N22" s="156">
        <f t="shared" ref="N22:AM22" si="7">SUM(N23:N27)</f>
        <v>0</v>
      </c>
      <c r="O22" s="157">
        <f t="shared" si="7"/>
        <v>0</v>
      </c>
      <c r="P22" s="157">
        <f t="shared" si="7"/>
        <v>0</v>
      </c>
      <c r="Q22" s="157">
        <f t="shared" si="7"/>
        <v>0</v>
      </c>
      <c r="R22" s="157">
        <f t="shared" si="7"/>
        <v>0</v>
      </c>
      <c r="S22" s="157">
        <f t="shared" si="7"/>
        <v>0</v>
      </c>
      <c r="T22" s="157">
        <f t="shared" si="7"/>
        <v>0</v>
      </c>
      <c r="U22" s="157">
        <f t="shared" si="7"/>
        <v>0</v>
      </c>
      <c r="V22" s="157">
        <f t="shared" si="7"/>
        <v>0</v>
      </c>
      <c r="W22" s="157">
        <f t="shared" si="7"/>
        <v>0</v>
      </c>
      <c r="X22" s="157">
        <f t="shared" si="7"/>
        <v>0</v>
      </c>
      <c r="Y22" s="157">
        <f t="shared" si="7"/>
        <v>0</v>
      </c>
      <c r="Z22" s="157">
        <f t="shared" si="7"/>
        <v>0</v>
      </c>
      <c r="AA22" s="157">
        <f t="shared" si="7"/>
        <v>0</v>
      </c>
      <c r="AB22" s="157">
        <f t="shared" si="7"/>
        <v>0</v>
      </c>
      <c r="AC22" s="157">
        <f t="shared" si="7"/>
        <v>0</v>
      </c>
      <c r="AD22" s="157">
        <f t="shared" si="7"/>
        <v>0</v>
      </c>
      <c r="AE22" s="157">
        <f t="shared" si="7"/>
        <v>0</v>
      </c>
      <c r="AF22" s="157">
        <f t="shared" si="7"/>
        <v>0</v>
      </c>
      <c r="AG22" s="157">
        <f t="shared" si="7"/>
        <v>0</v>
      </c>
      <c r="AH22" s="157">
        <f t="shared" si="7"/>
        <v>0</v>
      </c>
      <c r="AI22" s="157">
        <f t="shared" si="7"/>
        <v>0</v>
      </c>
      <c r="AJ22" s="157">
        <f t="shared" si="7"/>
        <v>0</v>
      </c>
      <c r="AK22" s="157">
        <f t="shared" si="7"/>
        <v>0</v>
      </c>
      <c r="AL22" s="157">
        <f t="shared" si="7"/>
        <v>0</v>
      </c>
      <c r="AM22" s="157">
        <f t="shared" si="7"/>
        <v>0</v>
      </c>
      <c r="AN22" s="159">
        <f t="shared" si="3"/>
        <v>0</v>
      </c>
      <c r="AO22" s="1"/>
      <c r="AP22" s="5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 spans="1:59" ht="15" customHeight="1" outlineLevel="2">
      <c r="A23" s="1"/>
      <c r="B23" s="62"/>
      <c r="C23" s="164"/>
      <c r="D23" s="165" t="s">
        <v>63</v>
      </c>
      <c r="E23" s="234" t="s">
        <v>87</v>
      </c>
      <c r="F23" s="63"/>
      <c r="G23" s="95"/>
      <c r="H23" s="67"/>
      <c r="I23" s="68"/>
      <c r="J23" s="71">
        <f t="shared" ref="J23:J26" si="8">ROUND(G23*I23,0)</f>
        <v>0</v>
      </c>
      <c r="K23" s="73"/>
      <c r="L23" s="73"/>
      <c r="M23" s="74"/>
      <c r="N23" s="75">
        <v>0</v>
      </c>
      <c r="O23" s="76">
        <v>0</v>
      </c>
      <c r="P23" s="76">
        <v>0</v>
      </c>
      <c r="Q23" s="76">
        <v>0</v>
      </c>
      <c r="R23" s="76">
        <v>0</v>
      </c>
      <c r="S23" s="76">
        <v>0</v>
      </c>
      <c r="T23" s="76">
        <v>0</v>
      </c>
      <c r="U23" s="76">
        <v>0</v>
      </c>
      <c r="V23" s="76">
        <v>0</v>
      </c>
      <c r="W23" s="76">
        <v>0</v>
      </c>
      <c r="X23" s="76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166">
        <f t="shared" si="3"/>
        <v>0</v>
      </c>
      <c r="AO23" s="1"/>
      <c r="AP23" s="5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 spans="1:59" ht="15" customHeight="1" outlineLevel="2">
      <c r="A24" s="1"/>
      <c r="B24" s="62"/>
      <c r="C24" s="164"/>
      <c r="D24" s="165" t="s">
        <v>63</v>
      </c>
      <c r="E24" s="64"/>
      <c r="F24" s="63"/>
      <c r="G24" s="95"/>
      <c r="H24" s="67"/>
      <c r="I24" s="68"/>
      <c r="J24" s="71">
        <f t="shared" si="8"/>
        <v>0</v>
      </c>
      <c r="K24" s="73"/>
      <c r="L24" s="73"/>
      <c r="M24" s="74"/>
      <c r="N24" s="75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166">
        <f t="shared" si="3"/>
        <v>0</v>
      </c>
      <c r="AO24" s="1"/>
      <c r="AP24" s="5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 spans="1:59" ht="15" customHeight="1" outlineLevel="2">
      <c r="A25" s="1"/>
      <c r="B25" s="62"/>
      <c r="C25" s="164"/>
      <c r="D25" s="165" t="s">
        <v>63</v>
      </c>
      <c r="E25" s="64"/>
      <c r="F25" s="63"/>
      <c r="G25" s="95"/>
      <c r="H25" s="67"/>
      <c r="I25" s="68"/>
      <c r="J25" s="71">
        <f t="shared" si="8"/>
        <v>0</v>
      </c>
      <c r="K25" s="73"/>
      <c r="L25" s="73"/>
      <c r="M25" s="74"/>
      <c r="N25" s="75">
        <v>0</v>
      </c>
      <c r="O25" s="76">
        <v>0</v>
      </c>
      <c r="P25" s="76">
        <v>0</v>
      </c>
      <c r="Q25" s="76">
        <v>0</v>
      </c>
      <c r="R25" s="76">
        <v>0</v>
      </c>
      <c r="S25" s="76">
        <v>0</v>
      </c>
      <c r="T25" s="76">
        <v>0</v>
      </c>
      <c r="U25" s="76">
        <v>0</v>
      </c>
      <c r="V25" s="76">
        <v>0</v>
      </c>
      <c r="W25" s="76">
        <v>0</v>
      </c>
      <c r="X25" s="76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166">
        <f t="shared" si="3"/>
        <v>0</v>
      </c>
      <c r="AO25" s="1"/>
      <c r="AP25" s="5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 spans="1:59" ht="15" customHeight="1" outlineLevel="2">
      <c r="A26" s="1"/>
      <c r="B26" s="62"/>
      <c r="C26" s="164"/>
      <c r="D26" s="165" t="s">
        <v>63</v>
      </c>
      <c r="E26" s="64"/>
      <c r="F26" s="63"/>
      <c r="G26" s="95"/>
      <c r="H26" s="67"/>
      <c r="I26" s="68"/>
      <c r="J26" s="71">
        <f t="shared" si="8"/>
        <v>0</v>
      </c>
      <c r="K26" s="73"/>
      <c r="L26" s="73"/>
      <c r="M26" s="74"/>
      <c r="N26" s="75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6">
        <v>0</v>
      </c>
      <c r="V26" s="76">
        <v>0</v>
      </c>
      <c r="W26" s="76">
        <v>0</v>
      </c>
      <c r="X26" s="76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166">
        <f t="shared" si="3"/>
        <v>0</v>
      </c>
      <c r="AO26" s="1"/>
      <c r="AP26" s="5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 spans="1:59" ht="15" customHeight="1" outlineLevel="2">
      <c r="A27" s="1"/>
      <c r="B27" s="62"/>
      <c r="C27" s="164"/>
      <c r="D27" s="64"/>
      <c r="E27" s="183" t="s">
        <v>65</v>
      </c>
      <c r="F27" s="63"/>
      <c r="G27" s="125">
        <f>opslagi</f>
        <v>0</v>
      </c>
      <c r="H27" s="184" t="s">
        <v>2</v>
      </c>
      <c r="I27" s="96"/>
      <c r="J27" s="71"/>
      <c r="K27" s="73"/>
      <c r="L27" s="73"/>
      <c r="M27" s="74"/>
      <c r="N27" s="75">
        <v>0</v>
      </c>
      <c r="O27" s="76">
        <v>0</v>
      </c>
      <c r="P27" s="76">
        <v>0</v>
      </c>
      <c r="Q27" s="76">
        <v>0</v>
      </c>
      <c r="R27" s="76">
        <v>0</v>
      </c>
      <c r="S27" s="76">
        <v>0</v>
      </c>
      <c r="T27" s="76">
        <v>0</v>
      </c>
      <c r="U27" s="76">
        <v>0</v>
      </c>
      <c r="V27" s="76">
        <v>0</v>
      </c>
      <c r="W27" s="76">
        <v>0</v>
      </c>
      <c r="X27" s="76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166">
        <f t="shared" si="3"/>
        <v>0</v>
      </c>
      <c r="AO27" s="1"/>
      <c r="AP27" s="5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 spans="1:59" ht="15" customHeight="1">
      <c r="A28" s="1"/>
      <c r="B28" s="145"/>
      <c r="C28" s="185" t="s">
        <v>45</v>
      </c>
      <c r="D28" s="147" t="s">
        <v>46</v>
      </c>
      <c r="E28" s="148"/>
      <c r="F28" s="149"/>
      <c r="G28" s="150"/>
      <c r="H28" s="151"/>
      <c r="I28" s="152"/>
      <c r="J28" s="153"/>
      <c r="K28" s="154"/>
      <c r="L28" s="154"/>
      <c r="M28" s="155"/>
      <c r="N28" s="156">
        <f t="shared" ref="N28:AM28" si="9">SUM(N29,N48)</f>
        <v>0</v>
      </c>
      <c r="O28" s="157">
        <f t="shared" si="9"/>
        <v>0</v>
      </c>
      <c r="P28" s="157">
        <f t="shared" si="9"/>
        <v>0</v>
      </c>
      <c r="Q28" s="157">
        <f t="shared" si="9"/>
        <v>0</v>
      </c>
      <c r="R28" s="157">
        <f t="shared" si="9"/>
        <v>0</v>
      </c>
      <c r="S28" s="157">
        <f t="shared" si="9"/>
        <v>0</v>
      </c>
      <c r="T28" s="157">
        <f t="shared" si="9"/>
        <v>0</v>
      </c>
      <c r="U28" s="157">
        <f t="shared" si="9"/>
        <v>0</v>
      </c>
      <c r="V28" s="157">
        <f t="shared" si="9"/>
        <v>450000</v>
      </c>
      <c r="W28" s="157">
        <f t="shared" si="9"/>
        <v>0</v>
      </c>
      <c r="X28" s="157">
        <f t="shared" si="9"/>
        <v>0</v>
      </c>
      <c r="Y28" s="157">
        <f t="shared" si="9"/>
        <v>0</v>
      </c>
      <c r="Z28" s="157">
        <f t="shared" si="9"/>
        <v>0</v>
      </c>
      <c r="AA28" s="157">
        <f t="shared" si="9"/>
        <v>0</v>
      </c>
      <c r="AB28" s="157">
        <f t="shared" si="9"/>
        <v>0</v>
      </c>
      <c r="AC28" s="157">
        <f t="shared" si="9"/>
        <v>0</v>
      </c>
      <c r="AD28" s="157">
        <f t="shared" si="9"/>
        <v>450000</v>
      </c>
      <c r="AE28" s="157">
        <f t="shared" si="9"/>
        <v>0</v>
      </c>
      <c r="AF28" s="157">
        <f t="shared" si="9"/>
        <v>0</v>
      </c>
      <c r="AG28" s="157">
        <f t="shared" si="9"/>
        <v>0</v>
      </c>
      <c r="AH28" s="157">
        <f t="shared" si="9"/>
        <v>0</v>
      </c>
      <c r="AI28" s="157">
        <f t="shared" si="9"/>
        <v>0</v>
      </c>
      <c r="AJ28" s="157">
        <f t="shared" si="9"/>
        <v>0</v>
      </c>
      <c r="AK28" s="157">
        <f t="shared" si="9"/>
        <v>0</v>
      </c>
      <c r="AL28" s="157">
        <f t="shared" si="9"/>
        <v>450000</v>
      </c>
      <c r="AM28" s="157">
        <f t="shared" si="9"/>
        <v>0</v>
      </c>
      <c r="AN28" s="159">
        <f t="shared" si="3"/>
        <v>1350000</v>
      </c>
      <c r="AO28" s="1"/>
      <c r="AP28" s="5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 spans="1:59" ht="15" customHeight="1" outlineLevel="1">
      <c r="A29" s="1"/>
      <c r="B29" s="62"/>
      <c r="C29" s="63"/>
      <c r="D29" s="148" t="s">
        <v>55</v>
      </c>
      <c r="E29" s="148" t="s">
        <v>47</v>
      </c>
      <c r="F29" s="149"/>
      <c r="G29" s="163"/>
      <c r="H29" s="151"/>
      <c r="I29" s="152"/>
      <c r="J29" s="153"/>
      <c r="K29" s="154"/>
      <c r="L29" s="154"/>
      <c r="M29" s="155"/>
      <c r="N29" s="156">
        <f t="shared" ref="N29:AM29" si="10">SUM(N30:N47)</f>
        <v>0</v>
      </c>
      <c r="O29" s="157">
        <f t="shared" si="10"/>
        <v>0</v>
      </c>
      <c r="P29" s="157">
        <f t="shared" si="10"/>
        <v>0</v>
      </c>
      <c r="Q29" s="157">
        <f t="shared" si="10"/>
        <v>0</v>
      </c>
      <c r="R29" s="157">
        <f t="shared" si="10"/>
        <v>0</v>
      </c>
      <c r="S29" s="157">
        <f t="shared" si="10"/>
        <v>0</v>
      </c>
      <c r="T29" s="157">
        <f t="shared" si="10"/>
        <v>0</v>
      </c>
      <c r="U29" s="157">
        <f t="shared" si="10"/>
        <v>0</v>
      </c>
      <c r="V29" s="157">
        <f t="shared" si="10"/>
        <v>450000</v>
      </c>
      <c r="W29" s="157">
        <f t="shared" si="10"/>
        <v>0</v>
      </c>
      <c r="X29" s="157">
        <f t="shared" si="10"/>
        <v>0</v>
      </c>
      <c r="Y29" s="157">
        <f t="shared" si="10"/>
        <v>0</v>
      </c>
      <c r="Z29" s="157">
        <f t="shared" si="10"/>
        <v>0</v>
      </c>
      <c r="AA29" s="157">
        <f t="shared" si="10"/>
        <v>0</v>
      </c>
      <c r="AB29" s="157">
        <f t="shared" si="10"/>
        <v>0</v>
      </c>
      <c r="AC29" s="157">
        <f t="shared" si="10"/>
        <v>0</v>
      </c>
      <c r="AD29" s="157">
        <f t="shared" si="10"/>
        <v>450000</v>
      </c>
      <c r="AE29" s="157">
        <f t="shared" si="10"/>
        <v>0</v>
      </c>
      <c r="AF29" s="157">
        <f t="shared" si="10"/>
        <v>0</v>
      </c>
      <c r="AG29" s="157">
        <f t="shared" si="10"/>
        <v>0</v>
      </c>
      <c r="AH29" s="157">
        <f t="shared" si="10"/>
        <v>0</v>
      </c>
      <c r="AI29" s="157">
        <f t="shared" si="10"/>
        <v>0</v>
      </c>
      <c r="AJ29" s="157">
        <f t="shared" si="10"/>
        <v>0</v>
      </c>
      <c r="AK29" s="157">
        <f t="shared" si="10"/>
        <v>0</v>
      </c>
      <c r="AL29" s="157">
        <f t="shared" si="10"/>
        <v>450000</v>
      </c>
      <c r="AM29" s="157">
        <f t="shared" si="10"/>
        <v>0</v>
      </c>
      <c r="AN29" s="159">
        <f t="shared" si="3"/>
        <v>1350000</v>
      </c>
      <c r="AO29" s="1"/>
      <c r="AP29" s="5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 spans="1:59" ht="15" customHeight="1" outlineLevel="2">
      <c r="A30" s="1"/>
      <c r="B30" s="223" t="s">
        <v>86</v>
      </c>
      <c r="C30" s="235"/>
      <c r="D30" s="225"/>
      <c r="E30" s="226" t="s">
        <v>88</v>
      </c>
      <c r="F30" s="227"/>
      <c r="G30" s="228"/>
      <c r="H30" s="229"/>
      <c r="I30" s="230"/>
      <c r="J30" s="238">
        <f t="shared" ref="J30" si="11">I30*G30</f>
        <v>0</v>
      </c>
      <c r="K30" s="231"/>
      <c r="L30" s="232"/>
      <c r="M30" s="233"/>
      <c r="N30" s="75">
        <v>0</v>
      </c>
      <c r="O30" s="76">
        <v>0</v>
      </c>
      <c r="P30" s="76">
        <v>0</v>
      </c>
      <c r="Q30" s="76">
        <v>0</v>
      </c>
      <c r="R30" s="76">
        <v>0</v>
      </c>
      <c r="S30" s="76">
        <v>0</v>
      </c>
      <c r="T30" s="76">
        <v>0</v>
      </c>
      <c r="U30" s="76">
        <v>0</v>
      </c>
      <c r="V30" s="76">
        <v>0</v>
      </c>
      <c r="W30" s="76">
        <v>0</v>
      </c>
      <c r="X30" s="76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166">
        <f t="shared" si="3"/>
        <v>0</v>
      </c>
      <c r="AO30" s="1"/>
      <c r="AP30" s="5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 spans="1:59" ht="15" customHeight="1" outlineLevel="2">
      <c r="A31" s="1"/>
      <c r="B31" s="223" t="s">
        <v>86</v>
      </c>
      <c r="C31" s="224" t="s">
        <v>89</v>
      </c>
      <c r="D31" s="225"/>
      <c r="E31" s="226" t="s">
        <v>90</v>
      </c>
      <c r="F31" s="227"/>
      <c r="G31" s="228">
        <v>30000</v>
      </c>
      <c r="H31" s="229" t="s">
        <v>27</v>
      </c>
      <c r="I31" s="230">
        <v>15</v>
      </c>
      <c r="J31" s="238">
        <f>G31*I31</f>
        <v>450000</v>
      </c>
      <c r="K31" s="231">
        <v>8</v>
      </c>
      <c r="L31" s="232">
        <f>2019+8</f>
        <v>2027</v>
      </c>
      <c r="M31" s="233">
        <f>startjaar+Looptijd</f>
        <v>2044</v>
      </c>
      <c r="N31" s="75">
        <v>0</v>
      </c>
      <c r="O31" s="76">
        <v>0</v>
      </c>
      <c r="P31" s="76">
        <v>0</v>
      </c>
      <c r="Q31" s="76">
        <v>0</v>
      </c>
      <c r="R31" s="76">
        <v>0</v>
      </c>
      <c r="S31" s="76">
        <v>0</v>
      </c>
      <c r="T31" s="76">
        <v>0</v>
      </c>
      <c r="U31" s="76">
        <v>0</v>
      </c>
      <c r="V31" s="76">
        <v>450000</v>
      </c>
      <c r="W31" s="76">
        <v>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450000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450000</v>
      </c>
      <c r="AM31" s="76">
        <v>0</v>
      </c>
      <c r="AN31" s="166">
        <f t="shared" si="3"/>
        <v>1350000</v>
      </c>
      <c r="AO31" s="1"/>
      <c r="AP31" s="5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 spans="1:59" ht="15" customHeight="1" outlineLevel="2">
      <c r="A32" s="1"/>
      <c r="B32" s="62"/>
      <c r="C32" s="167"/>
      <c r="D32" s="165"/>
      <c r="E32" s="64"/>
      <c r="F32" s="63"/>
      <c r="G32" s="187"/>
      <c r="H32" s="67"/>
      <c r="I32" s="68"/>
      <c r="J32" s="71">
        <f t="shared" ref="J32:J46" si="12">ROUND(G32*I32,0)</f>
        <v>0</v>
      </c>
      <c r="K32" s="186"/>
      <c r="L32" s="73"/>
      <c r="M32" s="74"/>
      <c r="N32" s="75">
        <v>0</v>
      </c>
      <c r="O32" s="76">
        <v>0</v>
      </c>
      <c r="P32" s="76">
        <v>0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76">
        <v>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166">
        <f t="shared" si="3"/>
        <v>0</v>
      </c>
      <c r="AO32" s="1"/>
      <c r="AP32" s="5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 spans="1:59" ht="15" customHeight="1" outlineLevel="2">
      <c r="A33" s="1"/>
      <c r="B33" s="62"/>
      <c r="C33" s="167"/>
      <c r="D33" s="165"/>
      <c r="E33" s="64"/>
      <c r="F33" s="63"/>
      <c r="G33" s="95"/>
      <c r="H33" s="67"/>
      <c r="I33" s="68"/>
      <c r="J33" s="71">
        <f t="shared" si="12"/>
        <v>0</v>
      </c>
      <c r="K33" s="73"/>
      <c r="L33" s="73"/>
      <c r="M33" s="74"/>
      <c r="N33" s="75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166">
        <f t="shared" si="3"/>
        <v>0</v>
      </c>
      <c r="AO33" s="1"/>
      <c r="AP33" s="5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 spans="1:59" ht="15" customHeight="1" outlineLevel="2">
      <c r="A34" s="1"/>
      <c r="B34" s="62"/>
      <c r="C34" s="167"/>
      <c r="D34" s="165"/>
      <c r="E34" s="64"/>
      <c r="F34" s="63"/>
      <c r="G34" s="95"/>
      <c r="H34" s="67"/>
      <c r="I34" s="68"/>
      <c r="J34" s="71">
        <f t="shared" si="12"/>
        <v>0</v>
      </c>
      <c r="K34" s="73"/>
      <c r="L34" s="73"/>
      <c r="M34" s="74"/>
      <c r="N34" s="75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  <c r="T34" s="76">
        <v>0</v>
      </c>
      <c r="U34" s="76">
        <v>0</v>
      </c>
      <c r="V34" s="76">
        <v>0</v>
      </c>
      <c r="W34" s="76">
        <v>0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166">
        <f t="shared" si="3"/>
        <v>0</v>
      </c>
      <c r="AO34" s="1"/>
      <c r="AP34" s="5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 spans="1:59" ht="15" customHeight="1" outlineLevel="2">
      <c r="A35" s="1"/>
      <c r="B35" s="62"/>
      <c r="C35" s="167"/>
      <c r="D35" s="165"/>
      <c r="E35" s="64"/>
      <c r="F35" s="63"/>
      <c r="G35" s="95"/>
      <c r="H35" s="67"/>
      <c r="I35" s="68"/>
      <c r="J35" s="71">
        <f t="shared" si="12"/>
        <v>0</v>
      </c>
      <c r="K35" s="186"/>
      <c r="L35" s="73"/>
      <c r="M35" s="74"/>
      <c r="N35" s="75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166">
        <f t="shared" si="3"/>
        <v>0</v>
      </c>
      <c r="AO35" s="1"/>
      <c r="AP35" s="5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 spans="1:59" ht="15" customHeight="1" outlineLevel="2">
      <c r="A36" s="1"/>
      <c r="B36" s="62"/>
      <c r="C36" s="164"/>
      <c r="D36" s="165"/>
      <c r="E36" s="64"/>
      <c r="F36" s="63"/>
      <c r="G36" s="187"/>
      <c r="H36" s="67"/>
      <c r="I36" s="68"/>
      <c r="J36" s="71">
        <f t="shared" si="12"/>
        <v>0</v>
      </c>
      <c r="K36" s="186"/>
      <c r="L36" s="73"/>
      <c r="M36" s="74"/>
      <c r="N36" s="75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166">
        <f t="shared" si="3"/>
        <v>0</v>
      </c>
      <c r="AO36" s="1"/>
      <c r="AP36" s="5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 spans="1:59" ht="12.75" customHeight="1" outlineLevel="2">
      <c r="A37" s="1"/>
      <c r="B37" s="62"/>
      <c r="C37" s="167"/>
      <c r="D37" s="165"/>
      <c r="E37" s="188"/>
      <c r="F37" s="63"/>
      <c r="G37" s="95"/>
      <c r="H37" s="67"/>
      <c r="I37" s="68"/>
      <c r="J37" s="71">
        <f t="shared" si="12"/>
        <v>0</v>
      </c>
      <c r="K37" s="73"/>
      <c r="L37" s="73"/>
      <c r="M37" s="74"/>
      <c r="N37" s="75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166">
        <f t="shared" si="3"/>
        <v>0</v>
      </c>
      <c r="AO37" s="1"/>
      <c r="AP37" s="5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 spans="1:59" ht="15" customHeight="1" outlineLevel="2">
      <c r="A38" s="1"/>
      <c r="B38" s="62"/>
      <c r="C38" s="189"/>
      <c r="D38" s="190"/>
      <c r="E38" s="191"/>
      <c r="F38" s="168"/>
      <c r="G38" s="192"/>
      <c r="H38" s="193"/>
      <c r="I38" s="194"/>
      <c r="J38" s="71">
        <f t="shared" si="12"/>
        <v>0</v>
      </c>
      <c r="K38" s="73"/>
      <c r="L38" s="73"/>
      <c r="M38" s="74"/>
      <c r="N38" s="75">
        <v>0</v>
      </c>
      <c r="O38" s="76">
        <v>0</v>
      </c>
      <c r="P38" s="76">
        <v>0</v>
      </c>
      <c r="Q38" s="76">
        <v>0</v>
      </c>
      <c r="R38" s="76">
        <v>0</v>
      </c>
      <c r="S38" s="76">
        <v>0</v>
      </c>
      <c r="T38" s="76">
        <v>0</v>
      </c>
      <c r="U38" s="76">
        <v>0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166">
        <f t="shared" si="3"/>
        <v>0</v>
      </c>
      <c r="AO38" s="1"/>
      <c r="AP38" s="5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 spans="1:59" ht="15" customHeight="1" outlineLevel="2">
      <c r="A39" s="1"/>
      <c r="B39" s="62"/>
      <c r="C39" s="195"/>
      <c r="D39" s="190"/>
      <c r="E39" s="191"/>
      <c r="F39" s="168"/>
      <c r="G39" s="192"/>
      <c r="H39" s="193"/>
      <c r="I39" s="194"/>
      <c r="J39" s="71">
        <f t="shared" si="12"/>
        <v>0</v>
      </c>
      <c r="K39" s="73"/>
      <c r="L39" s="73"/>
      <c r="M39" s="74"/>
      <c r="N39" s="75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  <c r="T39" s="76">
        <v>0</v>
      </c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166">
        <f t="shared" si="3"/>
        <v>0</v>
      </c>
      <c r="AO39" s="1"/>
      <c r="AP39" s="5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 spans="1:59" ht="15" customHeight="1" outlineLevel="2">
      <c r="A40" s="1"/>
      <c r="B40" s="62"/>
      <c r="C40" s="195"/>
      <c r="D40" s="190"/>
      <c r="E40" s="191"/>
      <c r="F40" s="168"/>
      <c r="G40" s="192"/>
      <c r="H40" s="193"/>
      <c r="I40" s="194"/>
      <c r="J40" s="71">
        <f t="shared" si="12"/>
        <v>0</v>
      </c>
      <c r="K40" s="73"/>
      <c r="L40" s="73"/>
      <c r="M40" s="74"/>
      <c r="N40" s="75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  <c r="T40" s="76">
        <v>0</v>
      </c>
      <c r="U40" s="76">
        <v>0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166">
        <f t="shared" si="3"/>
        <v>0</v>
      </c>
      <c r="AO40" s="1"/>
      <c r="AP40" s="5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 spans="1:59" ht="15" customHeight="1" outlineLevel="2">
      <c r="A41" s="1"/>
      <c r="B41" s="62"/>
      <c r="C41" s="195"/>
      <c r="D41" s="190"/>
      <c r="E41" s="191"/>
      <c r="F41" s="168"/>
      <c r="G41" s="192"/>
      <c r="H41" s="193"/>
      <c r="I41" s="194"/>
      <c r="J41" s="71">
        <f t="shared" si="12"/>
        <v>0</v>
      </c>
      <c r="K41" s="73"/>
      <c r="L41" s="73"/>
      <c r="M41" s="74"/>
      <c r="N41" s="75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166">
        <f t="shared" si="3"/>
        <v>0</v>
      </c>
      <c r="AO41" s="1"/>
      <c r="AP41" s="5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 spans="1:59" ht="15" customHeight="1" outlineLevel="2">
      <c r="A42" s="1"/>
      <c r="B42" s="62"/>
      <c r="C42" s="167" t="s">
        <v>45</v>
      </c>
      <c r="D42" s="165" t="s">
        <v>55</v>
      </c>
      <c r="E42" s="64"/>
      <c r="F42" s="63"/>
      <c r="G42" s="95"/>
      <c r="H42" s="67"/>
      <c r="I42" s="68"/>
      <c r="J42" s="71">
        <f t="shared" si="12"/>
        <v>0</v>
      </c>
      <c r="K42" s="73"/>
      <c r="L42" s="73"/>
      <c r="M42" s="74"/>
      <c r="N42" s="75">
        <v>0</v>
      </c>
      <c r="O42" s="76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166">
        <f t="shared" si="3"/>
        <v>0</v>
      </c>
      <c r="AO42" s="1"/>
      <c r="AP42" s="5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 spans="1:59" ht="15" customHeight="1" outlineLevel="2">
      <c r="A43" s="1"/>
      <c r="B43" s="62"/>
      <c r="C43" s="167" t="s">
        <v>45</v>
      </c>
      <c r="D43" s="165" t="s">
        <v>55</v>
      </c>
      <c r="E43" s="64"/>
      <c r="F43" s="63"/>
      <c r="G43" s="95"/>
      <c r="H43" s="67"/>
      <c r="I43" s="68"/>
      <c r="J43" s="71">
        <f t="shared" si="12"/>
        <v>0</v>
      </c>
      <c r="K43" s="73"/>
      <c r="L43" s="73"/>
      <c r="M43" s="74"/>
      <c r="N43" s="75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166">
        <f t="shared" si="3"/>
        <v>0</v>
      </c>
      <c r="AO43" s="1"/>
      <c r="AP43" s="5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 spans="1:59" ht="15" customHeight="1" outlineLevel="2">
      <c r="A44" s="1"/>
      <c r="B44" s="62"/>
      <c r="C44" s="167" t="s">
        <v>45</v>
      </c>
      <c r="D44" s="165" t="s">
        <v>55</v>
      </c>
      <c r="E44" s="64"/>
      <c r="F44" s="63"/>
      <c r="G44" s="95"/>
      <c r="H44" s="67"/>
      <c r="I44" s="68"/>
      <c r="J44" s="71">
        <f t="shared" si="12"/>
        <v>0</v>
      </c>
      <c r="K44" s="73"/>
      <c r="L44" s="73"/>
      <c r="M44" s="74"/>
      <c r="N44" s="75">
        <v>0</v>
      </c>
      <c r="O44" s="76">
        <v>0</v>
      </c>
      <c r="P44" s="76">
        <v>0</v>
      </c>
      <c r="Q44" s="76">
        <v>0</v>
      </c>
      <c r="R44" s="76">
        <v>0</v>
      </c>
      <c r="S44" s="76">
        <v>0</v>
      </c>
      <c r="T44" s="76">
        <v>0</v>
      </c>
      <c r="U44" s="76">
        <v>0</v>
      </c>
      <c r="V44" s="76">
        <v>0</v>
      </c>
      <c r="W44" s="76">
        <v>0</v>
      </c>
      <c r="X44" s="76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166">
        <f t="shared" si="3"/>
        <v>0</v>
      </c>
      <c r="AO44" s="1"/>
      <c r="AP44" s="5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 spans="1:59" ht="15" customHeight="1" outlineLevel="2">
      <c r="A45" s="1"/>
      <c r="B45" s="62"/>
      <c r="C45" s="167" t="s">
        <v>45</v>
      </c>
      <c r="D45" s="165" t="s">
        <v>55</v>
      </c>
      <c r="E45" s="64"/>
      <c r="F45" s="63"/>
      <c r="G45" s="95"/>
      <c r="H45" s="67"/>
      <c r="I45" s="68"/>
      <c r="J45" s="71">
        <f t="shared" si="12"/>
        <v>0</v>
      </c>
      <c r="K45" s="73"/>
      <c r="L45" s="73"/>
      <c r="M45" s="74"/>
      <c r="N45" s="75">
        <v>0</v>
      </c>
      <c r="O45" s="76">
        <v>0</v>
      </c>
      <c r="P45" s="76">
        <v>0</v>
      </c>
      <c r="Q45" s="76">
        <v>0</v>
      </c>
      <c r="R45" s="76">
        <v>0</v>
      </c>
      <c r="S45" s="76">
        <v>0</v>
      </c>
      <c r="T45" s="76">
        <v>0</v>
      </c>
      <c r="U45" s="76">
        <v>0</v>
      </c>
      <c r="V45" s="76">
        <v>0</v>
      </c>
      <c r="W45" s="76">
        <v>0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166">
        <f t="shared" si="3"/>
        <v>0</v>
      </c>
      <c r="AO45" s="1"/>
      <c r="AP45" s="5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 spans="1:59" ht="15" customHeight="1" outlineLevel="2">
      <c r="A46" s="1"/>
      <c r="B46" s="62"/>
      <c r="C46" s="167" t="s">
        <v>45</v>
      </c>
      <c r="D46" s="165" t="s">
        <v>55</v>
      </c>
      <c r="E46" s="64"/>
      <c r="F46" s="63"/>
      <c r="G46" s="95"/>
      <c r="H46" s="67"/>
      <c r="I46" s="68"/>
      <c r="J46" s="71">
        <f t="shared" si="12"/>
        <v>0</v>
      </c>
      <c r="K46" s="73"/>
      <c r="L46" s="73"/>
      <c r="M46" s="74"/>
      <c r="N46" s="75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166">
        <f t="shared" si="3"/>
        <v>0</v>
      </c>
      <c r="AO46" s="1"/>
      <c r="AP46" s="5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 spans="1:59" ht="15" customHeight="1" outlineLevel="2">
      <c r="A47" s="1"/>
      <c r="B47" s="62"/>
      <c r="C47" s="167"/>
      <c r="D47" s="64"/>
      <c r="E47" s="183" t="s">
        <v>66</v>
      </c>
      <c r="F47" s="63"/>
      <c r="G47" s="125">
        <f>opslagohb</f>
        <v>0</v>
      </c>
      <c r="H47" s="184" t="s">
        <v>2</v>
      </c>
      <c r="I47" s="68"/>
      <c r="J47" s="71"/>
      <c r="K47" s="73"/>
      <c r="L47" s="73"/>
      <c r="M47" s="74"/>
      <c r="N47" s="75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v>0</v>
      </c>
      <c r="U47" s="76">
        <v>0</v>
      </c>
      <c r="V47" s="76">
        <v>0</v>
      </c>
      <c r="W47" s="76">
        <v>0</v>
      </c>
      <c r="X47" s="76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6"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166">
        <f t="shared" si="3"/>
        <v>0</v>
      </c>
      <c r="AO47" s="1"/>
      <c r="AP47" s="5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 spans="1:59" ht="15" customHeight="1" outlineLevel="1">
      <c r="A48" s="1"/>
      <c r="B48" s="161"/>
      <c r="C48" s="196" t="s">
        <v>45</v>
      </c>
      <c r="D48" s="148" t="s">
        <v>63</v>
      </c>
      <c r="E48" s="148" t="s">
        <v>48</v>
      </c>
      <c r="F48" s="149"/>
      <c r="G48" s="163"/>
      <c r="H48" s="151"/>
      <c r="I48" s="152"/>
      <c r="J48" s="153"/>
      <c r="K48" s="154"/>
      <c r="L48" s="154"/>
      <c r="M48" s="155"/>
      <c r="N48" s="156">
        <f t="shared" ref="N48:AM48" si="13">SUM(N49:N53)</f>
        <v>0</v>
      </c>
      <c r="O48" s="157">
        <f t="shared" si="13"/>
        <v>0</v>
      </c>
      <c r="P48" s="157">
        <f t="shared" si="13"/>
        <v>0</v>
      </c>
      <c r="Q48" s="157">
        <f t="shared" si="13"/>
        <v>0</v>
      </c>
      <c r="R48" s="157">
        <f t="shared" si="13"/>
        <v>0</v>
      </c>
      <c r="S48" s="157">
        <f t="shared" si="13"/>
        <v>0</v>
      </c>
      <c r="T48" s="157">
        <f t="shared" si="13"/>
        <v>0</v>
      </c>
      <c r="U48" s="157">
        <f t="shared" si="13"/>
        <v>0</v>
      </c>
      <c r="V48" s="157">
        <f t="shared" si="13"/>
        <v>0</v>
      </c>
      <c r="W48" s="157">
        <f t="shared" si="13"/>
        <v>0</v>
      </c>
      <c r="X48" s="157">
        <f t="shared" si="13"/>
        <v>0</v>
      </c>
      <c r="Y48" s="157">
        <f t="shared" si="13"/>
        <v>0</v>
      </c>
      <c r="Z48" s="157">
        <f t="shared" si="13"/>
        <v>0</v>
      </c>
      <c r="AA48" s="157">
        <f t="shared" si="13"/>
        <v>0</v>
      </c>
      <c r="AB48" s="157">
        <f t="shared" si="13"/>
        <v>0</v>
      </c>
      <c r="AC48" s="157">
        <f t="shared" si="13"/>
        <v>0</v>
      </c>
      <c r="AD48" s="157">
        <f t="shared" si="13"/>
        <v>0</v>
      </c>
      <c r="AE48" s="157">
        <f t="shared" si="13"/>
        <v>0</v>
      </c>
      <c r="AF48" s="157">
        <f t="shared" si="13"/>
        <v>0</v>
      </c>
      <c r="AG48" s="157">
        <f t="shared" si="13"/>
        <v>0</v>
      </c>
      <c r="AH48" s="157">
        <f t="shared" si="13"/>
        <v>0</v>
      </c>
      <c r="AI48" s="157">
        <f t="shared" si="13"/>
        <v>0</v>
      </c>
      <c r="AJ48" s="157">
        <f t="shared" si="13"/>
        <v>0</v>
      </c>
      <c r="AK48" s="157">
        <f t="shared" si="13"/>
        <v>0</v>
      </c>
      <c r="AL48" s="157">
        <f t="shared" si="13"/>
        <v>0</v>
      </c>
      <c r="AM48" s="157">
        <f t="shared" si="13"/>
        <v>0</v>
      </c>
      <c r="AN48" s="159">
        <f t="shared" si="3"/>
        <v>0</v>
      </c>
      <c r="AO48" s="1"/>
      <c r="AP48" s="5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 spans="1:59" ht="15" customHeight="1" outlineLevel="2">
      <c r="A49" s="1"/>
      <c r="B49" s="62"/>
      <c r="C49" s="167" t="s">
        <v>45</v>
      </c>
      <c r="D49" s="165" t="s">
        <v>63</v>
      </c>
      <c r="E49" s="64"/>
      <c r="F49" s="63"/>
      <c r="G49" s="95"/>
      <c r="H49" s="67"/>
      <c r="I49" s="68"/>
      <c r="J49" s="71">
        <f t="shared" ref="J49:J52" si="14">ROUND(G49*I49,0)</f>
        <v>0</v>
      </c>
      <c r="K49" s="73"/>
      <c r="L49" s="73"/>
      <c r="M49" s="74"/>
      <c r="N49" s="75">
        <v>0</v>
      </c>
      <c r="O49" s="76">
        <v>0</v>
      </c>
      <c r="P49" s="76">
        <v>0</v>
      </c>
      <c r="Q49" s="76">
        <v>0</v>
      </c>
      <c r="R49" s="76">
        <v>0</v>
      </c>
      <c r="S49" s="76">
        <v>0</v>
      </c>
      <c r="T49" s="76">
        <v>0</v>
      </c>
      <c r="U49" s="76">
        <v>0</v>
      </c>
      <c r="V49" s="76">
        <v>0</v>
      </c>
      <c r="W49" s="76">
        <v>0</v>
      </c>
      <c r="X49" s="76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0</v>
      </c>
      <c r="AD49" s="76">
        <v>0</v>
      </c>
      <c r="AE49" s="76">
        <v>0</v>
      </c>
      <c r="AF49" s="76">
        <v>0</v>
      </c>
      <c r="AG49" s="76">
        <v>0</v>
      </c>
      <c r="AH49" s="76">
        <v>0</v>
      </c>
      <c r="AI49" s="76">
        <v>0</v>
      </c>
      <c r="AJ49" s="76">
        <v>0</v>
      </c>
      <c r="AK49" s="76">
        <v>0</v>
      </c>
      <c r="AL49" s="76">
        <v>0</v>
      </c>
      <c r="AM49" s="76">
        <v>0</v>
      </c>
      <c r="AN49" s="166">
        <f t="shared" si="3"/>
        <v>0</v>
      </c>
      <c r="AO49" s="1"/>
      <c r="AP49" s="5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 spans="1:59" ht="15" customHeight="1" outlineLevel="2">
      <c r="A50" s="1"/>
      <c r="B50" s="62"/>
      <c r="C50" s="167" t="s">
        <v>45</v>
      </c>
      <c r="D50" s="165" t="s">
        <v>63</v>
      </c>
      <c r="E50" s="64"/>
      <c r="F50" s="63"/>
      <c r="G50" s="95"/>
      <c r="H50" s="67"/>
      <c r="I50" s="68"/>
      <c r="J50" s="71">
        <f t="shared" si="14"/>
        <v>0</v>
      </c>
      <c r="K50" s="73"/>
      <c r="L50" s="73"/>
      <c r="M50" s="74"/>
      <c r="N50" s="75">
        <v>0</v>
      </c>
      <c r="O50" s="76">
        <v>0</v>
      </c>
      <c r="P50" s="76">
        <v>0</v>
      </c>
      <c r="Q50" s="76">
        <v>0</v>
      </c>
      <c r="R50" s="76">
        <v>0</v>
      </c>
      <c r="S50" s="76">
        <v>0</v>
      </c>
      <c r="T50" s="76">
        <v>0</v>
      </c>
      <c r="U50" s="76">
        <v>0</v>
      </c>
      <c r="V50" s="76">
        <v>0</v>
      </c>
      <c r="W50" s="76">
        <v>0</v>
      </c>
      <c r="X50" s="76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76">
        <v>0</v>
      </c>
      <c r="AE50" s="76">
        <v>0</v>
      </c>
      <c r="AF50" s="76">
        <v>0</v>
      </c>
      <c r="AG50" s="76">
        <v>0</v>
      </c>
      <c r="AH50" s="76">
        <v>0</v>
      </c>
      <c r="AI50" s="76">
        <v>0</v>
      </c>
      <c r="AJ50" s="76">
        <v>0</v>
      </c>
      <c r="AK50" s="76">
        <v>0</v>
      </c>
      <c r="AL50" s="76">
        <v>0</v>
      </c>
      <c r="AM50" s="76">
        <v>0</v>
      </c>
      <c r="AN50" s="166">
        <f t="shared" si="3"/>
        <v>0</v>
      </c>
      <c r="AO50" s="1"/>
      <c r="AP50" s="5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 spans="1:59" ht="15" customHeight="1" outlineLevel="2">
      <c r="A51" s="1"/>
      <c r="B51" s="62"/>
      <c r="C51" s="167" t="s">
        <v>45</v>
      </c>
      <c r="D51" s="165" t="s">
        <v>63</v>
      </c>
      <c r="E51" s="64"/>
      <c r="F51" s="197"/>
      <c r="G51" s="95"/>
      <c r="H51" s="67"/>
      <c r="I51" s="68"/>
      <c r="J51" s="71">
        <f t="shared" si="14"/>
        <v>0</v>
      </c>
      <c r="K51" s="73"/>
      <c r="L51" s="73"/>
      <c r="M51" s="74"/>
      <c r="N51" s="75">
        <v>0</v>
      </c>
      <c r="O51" s="76">
        <v>0</v>
      </c>
      <c r="P51" s="76">
        <v>0</v>
      </c>
      <c r="Q51" s="76">
        <v>0</v>
      </c>
      <c r="R51" s="76">
        <v>0</v>
      </c>
      <c r="S51" s="76">
        <v>0</v>
      </c>
      <c r="T51" s="76">
        <v>0</v>
      </c>
      <c r="U51" s="76">
        <v>0</v>
      </c>
      <c r="V51" s="76">
        <v>0</v>
      </c>
      <c r="W51" s="76">
        <v>0</v>
      </c>
      <c r="X51" s="76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76">
        <v>0</v>
      </c>
      <c r="AE51" s="76">
        <v>0</v>
      </c>
      <c r="AF51" s="76">
        <v>0</v>
      </c>
      <c r="AG51" s="76">
        <v>0</v>
      </c>
      <c r="AH51" s="76">
        <v>0</v>
      </c>
      <c r="AI51" s="76">
        <v>0</v>
      </c>
      <c r="AJ51" s="76">
        <v>0</v>
      </c>
      <c r="AK51" s="76">
        <v>0</v>
      </c>
      <c r="AL51" s="76">
        <v>0</v>
      </c>
      <c r="AM51" s="76">
        <v>0</v>
      </c>
      <c r="AN51" s="166">
        <f t="shared" si="3"/>
        <v>0</v>
      </c>
      <c r="AO51" s="1"/>
      <c r="AP51" s="5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 spans="1:59" ht="15" customHeight="1" outlineLevel="2">
      <c r="A52" s="1"/>
      <c r="B52" s="62"/>
      <c r="C52" s="167" t="s">
        <v>45</v>
      </c>
      <c r="D52" s="165" t="s">
        <v>63</v>
      </c>
      <c r="E52" s="64"/>
      <c r="F52" s="63"/>
      <c r="G52" s="95"/>
      <c r="H52" s="67"/>
      <c r="I52" s="68"/>
      <c r="J52" s="71">
        <f t="shared" si="14"/>
        <v>0</v>
      </c>
      <c r="K52" s="73"/>
      <c r="L52" s="73"/>
      <c r="M52" s="74"/>
      <c r="N52" s="75">
        <v>0</v>
      </c>
      <c r="O52" s="76">
        <v>0</v>
      </c>
      <c r="P52" s="76">
        <v>0</v>
      </c>
      <c r="Q52" s="76">
        <v>0</v>
      </c>
      <c r="R52" s="76">
        <v>0</v>
      </c>
      <c r="S52" s="76">
        <v>0</v>
      </c>
      <c r="T52" s="76">
        <v>0</v>
      </c>
      <c r="U52" s="76">
        <v>0</v>
      </c>
      <c r="V52" s="76">
        <v>0</v>
      </c>
      <c r="W52" s="76">
        <v>0</v>
      </c>
      <c r="X52" s="76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0</v>
      </c>
      <c r="AD52" s="76"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6">
        <v>0</v>
      </c>
      <c r="AL52" s="76">
        <v>0</v>
      </c>
      <c r="AM52" s="76">
        <v>0</v>
      </c>
      <c r="AN52" s="166">
        <f t="shared" si="3"/>
        <v>0</v>
      </c>
      <c r="AO52" s="1"/>
      <c r="AP52" s="5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 spans="1:59" ht="15" customHeight="1" outlineLevel="2">
      <c r="A53" s="1"/>
      <c r="B53" s="62"/>
      <c r="C53" s="167"/>
      <c r="D53" s="64"/>
      <c r="E53" s="183" t="s">
        <v>67</v>
      </c>
      <c r="F53" s="63"/>
      <c r="G53" s="125">
        <f>opslagohi</f>
        <v>0</v>
      </c>
      <c r="H53" s="184" t="s">
        <v>2</v>
      </c>
      <c r="I53" s="96"/>
      <c r="J53" s="71"/>
      <c r="K53" s="73"/>
      <c r="L53" s="73"/>
      <c r="M53" s="74"/>
      <c r="N53" s="75">
        <v>0</v>
      </c>
      <c r="O53" s="76">
        <v>0</v>
      </c>
      <c r="P53" s="76">
        <v>0</v>
      </c>
      <c r="Q53" s="76">
        <v>0</v>
      </c>
      <c r="R53" s="76">
        <v>0</v>
      </c>
      <c r="S53" s="76">
        <v>0</v>
      </c>
      <c r="T53" s="76">
        <v>0</v>
      </c>
      <c r="U53" s="76">
        <v>0</v>
      </c>
      <c r="V53" s="76">
        <v>0</v>
      </c>
      <c r="W53" s="76">
        <v>0</v>
      </c>
      <c r="X53" s="76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0</v>
      </c>
      <c r="AD53" s="76">
        <v>0</v>
      </c>
      <c r="AE53" s="76">
        <v>0</v>
      </c>
      <c r="AF53" s="76">
        <v>0</v>
      </c>
      <c r="AG53" s="76">
        <v>0</v>
      </c>
      <c r="AH53" s="76">
        <v>0</v>
      </c>
      <c r="AI53" s="76">
        <v>0</v>
      </c>
      <c r="AJ53" s="76">
        <v>0</v>
      </c>
      <c r="AK53" s="76">
        <v>0</v>
      </c>
      <c r="AL53" s="76">
        <v>0</v>
      </c>
      <c r="AM53" s="76">
        <v>0</v>
      </c>
      <c r="AN53" s="166">
        <f t="shared" si="3"/>
        <v>0</v>
      </c>
      <c r="AO53" s="1"/>
      <c r="AP53" s="5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 spans="1:59" ht="12.75" customHeight="1">
      <c r="A54" s="1"/>
      <c r="B54" s="103"/>
      <c r="C54" s="104"/>
      <c r="D54" s="105" t="s">
        <v>50</v>
      </c>
      <c r="E54" s="106"/>
      <c r="F54" s="107"/>
      <c r="G54" s="108"/>
      <c r="H54" s="109"/>
      <c r="I54" s="239">
        <f>AN58</f>
        <v>1350000</v>
      </c>
      <c r="J54" s="111">
        <f>AN54</f>
        <v>0</v>
      </c>
      <c r="K54" s="112" t="s">
        <v>51</v>
      </c>
      <c r="L54" s="109"/>
      <c r="M54" s="113"/>
      <c r="N54" s="114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98"/>
      <c r="AO54" s="1"/>
      <c r="AP54" s="5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 spans="1:59" ht="12.75" customHeight="1">
      <c r="A55" s="1"/>
      <c r="B55" s="119"/>
      <c r="C55" s="120"/>
      <c r="D55" s="121"/>
      <c r="E55" s="122"/>
      <c r="F55" s="123"/>
      <c r="G55" s="94"/>
      <c r="H55" s="73"/>
      <c r="I55" s="68"/>
      <c r="J55" s="71"/>
      <c r="K55" s="73"/>
      <c r="L55" s="73"/>
      <c r="M55" s="74"/>
      <c r="N55" s="75"/>
      <c r="O55" s="76"/>
      <c r="P55" s="76"/>
      <c r="Q55" s="76"/>
      <c r="R55" s="77"/>
      <c r="S55" s="76"/>
      <c r="T55" s="124"/>
      <c r="U55" s="124"/>
      <c r="V55" s="124"/>
      <c r="W55" s="77"/>
      <c r="X55" s="77"/>
      <c r="Y55" s="76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66">
        <f>SUM(N55:AM55)</f>
        <v>0</v>
      </c>
      <c r="AO55" s="1"/>
      <c r="AP55" s="5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 spans="1:59" ht="12.75" customHeight="1">
      <c r="A56" s="1"/>
      <c r="B56" s="119"/>
      <c r="C56" s="199" t="s">
        <v>41</v>
      </c>
      <c r="D56" s="121" t="s">
        <v>72</v>
      </c>
      <c r="E56" s="122"/>
      <c r="F56" s="123"/>
      <c r="G56" s="94"/>
      <c r="H56" s="73"/>
      <c r="I56" s="68"/>
      <c r="J56" s="71"/>
      <c r="K56" s="73"/>
      <c r="L56" s="73"/>
      <c r="M56" s="74"/>
      <c r="N56" s="75">
        <f t="shared" ref="N56:AM56" si="15">N13</f>
        <v>0</v>
      </c>
      <c r="O56" s="76">
        <f t="shared" si="15"/>
        <v>0</v>
      </c>
      <c r="P56" s="76">
        <f t="shared" si="15"/>
        <v>0</v>
      </c>
      <c r="Q56" s="76">
        <f t="shared" si="15"/>
        <v>0</v>
      </c>
      <c r="R56" s="76">
        <f t="shared" si="15"/>
        <v>0</v>
      </c>
      <c r="S56" s="76">
        <f t="shared" si="15"/>
        <v>0</v>
      </c>
      <c r="T56" s="76">
        <f t="shared" si="15"/>
        <v>0</v>
      </c>
      <c r="U56" s="76">
        <f t="shared" si="15"/>
        <v>0</v>
      </c>
      <c r="V56" s="76">
        <f t="shared" si="15"/>
        <v>0</v>
      </c>
      <c r="W56" s="76">
        <f t="shared" si="15"/>
        <v>0</v>
      </c>
      <c r="X56" s="76">
        <f t="shared" si="15"/>
        <v>0</v>
      </c>
      <c r="Y56" s="76">
        <f t="shared" si="15"/>
        <v>0</v>
      </c>
      <c r="Z56" s="76">
        <f t="shared" si="15"/>
        <v>0</v>
      </c>
      <c r="AA56" s="76">
        <f t="shared" si="15"/>
        <v>0</v>
      </c>
      <c r="AB56" s="76">
        <f t="shared" si="15"/>
        <v>0</v>
      </c>
      <c r="AC56" s="76">
        <f t="shared" si="15"/>
        <v>0</v>
      </c>
      <c r="AD56" s="76">
        <f t="shared" si="15"/>
        <v>0</v>
      </c>
      <c r="AE56" s="76">
        <f t="shared" si="15"/>
        <v>0</v>
      </c>
      <c r="AF56" s="76">
        <f t="shared" si="15"/>
        <v>0</v>
      </c>
      <c r="AG56" s="76">
        <f t="shared" si="15"/>
        <v>0</v>
      </c>
      <c r="AH56" s="76">
        <f t="shared" si="15"/>
        <v>0</v>
      </c>
      <c r="AI56" s="76">
        <f t="shared" si="15"/>
        <v>0</v>
      </c>
      <c r="AJ56" s="76">
        <f t="shared" si="15"/>
        <v>0</v>
      </c>
      <c r="AK56" s="76">
        <f t="shared" si="15"/>
        <v>0</v>
      </c>
      <c r="AL56" s="76">
        <f t="shared" si="15"/>
        <v>0</v>
      </c>
      <c r="AM56" s="76">
        <f t="shared" si="15"/>
        <v>0</v>
      </c>
      <c r="AN56" s="166">
        <f>SUM(N56:AM56)</f>
        <v>0</v>
      </c>
      <c r="AO56" s="1"/>
      <c r="AP56" s="5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 spans="1:59" ht="12.75" customHeight="1">
      <c r="A57" s="1"/>
      <c r="B57" s="119"/>
      <c r="C57" s="199" t="s">
        <v>45</v>
      </c>
      <c r="D57" s="121" t="s">
        <v>75</v>
      </c>
      <c r="E57" s="122"/>
      <c r="F57" s="123"/>
      <c r="G57" s="94"/>
      <c r="H57" s="73"/>
      <c r="I57" s="68"/>
      <c r="J57" s="71"/>
      <c r="K57" s="73"/>
      <c r="L57" s="73"/>
      <c r="M57" s="74"/>
      <c r="N57" s="75">
        <f>N28</f>
        <v>0</v>
      </c>
      <c r="O57" s="76">
        <f t="shared" ref="O57:AM57" si="16">O28</f>
        <v>0</v>
      </c>
      <c r="P57" s="76">
        <f t="shared" si="16"/>
        <v>0</v>
      </c>
      <c r="Q57" s="76">
        <f t="shared" si="16"/>
        <v>0</v>
      </c>
      <c r="R57" s="76">
        <f t="shared" si="16"/>
        <v>0</v>
      </c>
      <c r="S57" s="76">
        <f t="shared" si="16"/>
        <v>0</v>
      </c>
      <c r="T57" s="76">
        <f t="shared" si="16"/>
        <v>0</v>
      </c>
      <c r="U57" s="76">
        <f t="shared" si="16"/>
        <v>0</v>
      </c>
      <c r="V57" s="76">
        <f t="shared" si="16"/>
        <v>450000</v>
      </c>
      <c r="W57" s="76">
        <f t="shared" si="16"/>
        <v>0</v>
      </c>
      <c r="X57" s="76">
        <f t="shared" si="16"/>
        <v>0</v>
      </c>
      <c r="Y57" s="76">
        <f t="shared" si="16"/>
        <v>0</v>
      </c>
      <c r="Z57" s="76">
        <f t="shared" si="16"/>
        <v>0</v>
      </c>
      <c r="AA57" s="76">
        <f t="shared" si="16"/>
        <v>0</v>
      </c>
      <c r="AB57" s="76">
        <f t="shared" si="16"/>
        <v>0</v>
      </c>
      <c r="AC57" s="76">
        <f t="shared" si="16"/>
        <v>0</v>
      </c>
      <c r="AD57" s="76">
        <f t="shared" si="16"/>
        <v>450000</v>
      </c>
      <c r="AE57" s="76">
        <f t="shared" si="16"/>
        <v>0</v>
      </c>
      <c r="AF57" s="76">
        <f t="shared" si="16"/>
        <v>0</v>
      </c>
      <c r="AG57" s="76">
        <f t="shared" si="16"/>
        <v>0</v>
      </c>
      <c r="AH57" s="76">
        <f t="shared" si="16"/>
        <v>0</v>
      </c>
      <c r="AI57" s="76">
        <f t="shared" si="16"/>
        <v>0</v>
      </c>
      <c r="AJ57" s="76">
        <f t="shared" si="16"/>
        <v>0</v>
      </c>
      <c r="AK57" s="76">
        <f t="shared" si="16"/>
        <v>0</v>
      </c>
      <c r="AL57" s="76">
        <f t="shared" si="16"/>
        <v>450000</v>
      </c>
      <c r="AM57" s="76">
        <f t="shared" si="16"/>
        <v>0</v>
      </c>
      <c r="AN57" s="166">
        <f>SUM(N57:AM57)</f>
        <v>1350000</v>
      </c>
      <c r="AO57" s="1"/>
      <c r="AP57" s="5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 spans="1:59" ht="12.75" customHeight="1">
      <c r="A58" s="1"/>
      <c r="B58" s="119"/>
      <c r="C58" s="199" t="s">
        <v>49</v>
      </c>
      <c r="D58" s="121" t="s">
        <v>76</v>
      </c>
      <c r="E58" s="122"/>
      <c r="F58" s="123"/>
      <c r="G58" s="94"/>
      <c r="H58" s="73"/>
      <c r="I58" s="68"/>
      <c r="J58" s="71"/>
      <c r="K58" s="73"/>
      <c r="L58" s="73"/>
      <c r="M58" s="74"/>
      <c r="N58" s="75">
        <f t="shared" ref="N58:AM58" si="17">N56+N57</f>
        <v>0</v>
      </c>
      <c r="O58" s="76">
        <f t="shared" si="17"/>
        <v>0</v>
      </c>
      <c r="P58" s="76">
        <f t="shared" si="17"/>
        <v>0</v>
      </c>
      <c r="Q58" s="76">
        <f t="shared" si="17"/>
        <v>0</v>
      </c>
      <c r="R58" s="76">
        <f t="shared" si="17"/>
        <v>0</v>
      </c>
      <c r="S58" s="76">
        <f t="shared" si="17"/>
        <v>0</v>
      </c>
      <c r="T58" s="76">
        <f t="shared" si="17"/>
        <v>0</v>
      </c>
      <c r="U58" s="76">
        <f t="shared" si="17"/>
        <v>0</v>
      </c>
      <c r="V58" s="76">
        <f t="shared" si="17"/>
        <v>450000</v>
      </c>
      <c r="W58" s="76">
        <f t="shared" si="17"/>
        <v>0</v>
      </c>
      <c r="X58" s="76">
        <f t="shared" si="17"/>
        <v>0</v>
      </c>
      <c r="Y58" s="76">
        <f t="shared" si="17"/>
        <v>0</v>
      </c>
      <c r="Z58" s="76">
        <f t="shared" si="17"/>
        <v>0</v>
      </c>
      <c r="AA58" s="76">
        <f t="shared" si="17"/>
        <v>0</v>
      </c>
      <c r="AB58" s="76">
        <f t="shared" si="17"/>
        <v>0</v>
      </c>
      <c r="AC58" s="76">
        <f t="shared" si="17"/>
        <v>0</v>
      </c>
      <c r="AD58" s="76">
        <f t="shared" si="17"/>
        <v>450000</v>
      </c>
      <c r="AE58" s="76">
        <f t="shared" si="17"/>
        <v>0</v>
      </c>
      <c r="AF58" s="76">
        <f t="shared" si="17"/>
        <v>0</v>
      </c>
      <c r="AG58" s="76">
        <f t="shared" si="17"/>
        <v>0</v>
      </c>
      <c r="AH58" s="76">
        <f t="shared" si="17"/>
        <v>0</v>
      </c>
      <c r="AI58" s="76">
        <f t="shared" si="17"/>
        <v>0</v>
      </c>
      <c r="AJ58" s="76">
        <f t="shared" si="17"/>
        <v>0</v>
      </c>
      <c r="AK58" s="76">
        <f t="shared" si="17"/>
        <v>0</v>
      </c>
      <c r="AL58" s="76">
        <f t="shared" si="17"/>
        <v>450000</v>
      </c>
      <c r="AM58" s="76">
        <f t="shared" si="17"/>
        <v>0</v>
      </c>
      <c r="AN58" s="166">
        <f>SUM(N58:AM58)</f>
        <v>1350000</v>
      </c>
      <c r="AO58" s="1"/>
      <c r="AP58" s="5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 spans="1:59" ht="12.75" customHeight="1">
      <c r="A59" s="1"/>
      <c r="B59" s="119"/>
      <c r="C59" s="199"/>
      <c r="D59" s="121"/>
      <c r="E59" s="121"/>
      <c r="F59" s="123"/>
      <c r="G59" s="94"/>
      <c r="H59" s="73"/>
      <c r="I59" s="68"/>
      <c r="J59" s="71"/>
      <c r="K59" s="73"/>
      <c r="L59" s="73"/>
      <c r="M59" s="74"/>
      <c r="N59" s="75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166"/>
      <c r="AO59" s="1"/>
      <c r="AP59" s="5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spans="1:59" ht="12.75" customHeight="1" thickBot="1">
      <c r="A60" s="1"/>
      <c r="B60" s="97"/>
      <c r="C60" s="200"/>
      <c r="D60" s="201"/>
      <c r="E60" s="202"/>
      <c r="F60" s="203"/>
      <c r="G60" s="126"/>
      <c r="H60" s="99"/>
      <c r="I60" s="98"/>
      <c r="J60" s="204"/>
      <c r="K60" s="99"/>
      <c r="L60" s="99"/>
      <c r="M60" s="100"/>
      <c r="N60" s="101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205"/>
      <c r="AO60" s="1"/>
      <c r="AP60" s="5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</row>
    <row r="61" spans="1:59" ht="12.75" customHeight="1">
      <c r="A61" s="1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spans="1:59" ht="12.75" customHeight="1">
      <c r="A62" s="2"/>
      <c r="B62" s="1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</row>
    <row r="63" spans="1:59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</row>
    <row r="64" spans="1:59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</row>
    <row r="65" spans="1:59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</row>
    <row r="66" spans="1:59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</row>
    <row r="67" spans="1:59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</row>
    <row r="68" spans="1:59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</row>
    <row r="69" spans="1:5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</row>
    <row r="70" spans="1:59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</row>
    <row r="71" spans="1:59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</row>
    <row r="72" spans="1:59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</row>
    <row r="73" spans="1:59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</row>
    <row r="74" spans="1:59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</row>
    <row r="75" spans="1:59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</row>
    <row r="76" spans="1:59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</row>
    <row r="77" spans="1:59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</row>
    <row r="78" spans="1:59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</row>
    <row r="79" spans="1:5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</row>
    <row r="80" spans="1:59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</row>
    <row r="81" spans="1:59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</row>
    <row r="82" spans="1:59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</row>
    <row r="83" spans="1:59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</row>
    <row r="84" spans="1:59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</row>
    <row r="85" spans="1:59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</row>
    <row r="86" spans="1:59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</row>
    <row r="87" spans="1:59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</row>
    <row r="88" spans="1:59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</row>
    <row r="89" spans="1:5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</row>
    <row r="90" spans="1:59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</row>
    <row r="91" spans="1:59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</row>
    <row r="92" spans="1:59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</row>
    <row r="93" spans="1:59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</row>
    <row r="94" spans="1:59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</row>
    <row r="95" spans="1:59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</row>
    <row r="96" spans="1:59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</row>
    <row r="97" spans="1:59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</row>
    <row r="98" spans="1:59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</row>
    <row r="99" spans="1:5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</row>
    <row r="100" spans="1:59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</row>
    <row r="101" spans="1:59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</row>
    <row r="102" spans="1:59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</row>
    <row r="103" spans="1:59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</row>
    <row r="104" spans="1:59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</row>
    <row r="105" spans="1:59" ht="12.75" customHeight="1">
      <c r="A105" s="1"/>
      <c r="B105" s="2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 t="s">
        <v>68</v>
      </c>
      <c r="N105" s="207" t="e">
        <f t="shared" ref="N105:AM105" si="18">#REF!</f>
        <v>#REF!</v>
      </c>
      <c r="O105" s="207" t="e">
        <f t="shared" si="18"/>
        <v>#REF!</v>
      </c>
      <c r="P105" s="207" t="e">
        <f t="shared" si="18"/>
        <v>#REF!</v>
      </c>
      <c r="Q105" s="207" t="e">
        <f t="shared" si="18"/>
        <v>#REF!</v>
      </c>
      <c r="R105" s="207" t="e">
        <f t="shared" si="18"/>
        <v>#REF!</v>
      </c>
      <c r="S105" s="207" t="e">
        <f t="shared" si="18"/>
        <v>#REF!</v>
      </c>
      <c r="T105" s="207" t="e">
        <f t="shared" si="18"/>
        <v>#REF!</v>
      </c>
      <c r="U105" s="207" t="e">
        <f t="shared" si="18"/>
        <v>#REF!</v>
      </c>
      <c r="V105" s="207" t="e">
        <f t="shared" si="18"/>
        <v>#REF!</v>
      </c>
      <c r="W105" s="207" t="e">
        <f t="shared" si="18"/>
        <v>#REF!</v>
      </c>
      <c r="X105" s="207" t="e">
        <f t="shared" si="18"/>
        <v>#REF!</v>
      </c>
      <c r="Y105" s="207" t="e">
        <f t="shared" si="18"/>
        <v>#REF!</v>
      </c>
      <c r="Z105" s="207" t="e">
        <f t="shared" si="18"/>
        <v>#REF!</v>
      </c>
      <c r="AA105" s="207" t="e">
        <f t="shared" si="18"/>
        <v>#REF!</v>
      </c>
      <c r="AB105" s="207" t="e">
        <f t="shared" si="18"/>
        <v>#REF!</v>
      </c>
      <c r="AC105" s="207" t="e">
        <f t="shared" si="18"/>
        <v>#REF!</v>
      </c>
      <c r="AD105" s="207" t="e">
        <f t="shared" si="18"/>
        <v>#REF!</v>
      </c>
      <c r="AE105" s="207" t="e">
        <f t="shared" si="18"/>
        <v>#REF!</v>
      </c>
      <c r="AF105" s="207" t="e">
        <f t="shared" si="18"/>
        <v>#REF!</v>
      </c>
      <c r="AG105" s="207" t="e">
        <f t="shared" si="18"/>
        <v>#REF!</v>
      </c>
      <c r="AH105" s="207" t="e">
        <f t="shared" si="18"/>
        <v>#REF!</v>
      </c>
      <c r="AI105" s="207" t="e">
        <f t="shared" si="18"/>
        <v>#REF!</v>
      </c>
      <c r="AJ105" s="207" t="e">
        <f t="shared" si="18"/>
        <v>#REF!</v>
      </c>
      <c r="AK105" s="207" t="e">
        <f t="shared" si="18"/>
        <v>#REF!</v>
      </c>
      <c r="AL105" s="207" t="e">
        <f t="shared" si="18"/>
        <v>#REF!</v>
      </c>
      <c r="AM105" s="207" t="e">
        <f t="shared" si="18"/>
        <v>#REF!</v>
      </c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 spans="1:59" ht="12.75" customHeight="1">
      <c r="A106" s="1"/>
      <c r="B106" s="2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 t="s">
        <v>69</v>
      </c>
      <c r="N106" s="22" t="e">
        <f>IF(#REF!,#REF!,0)*(1+gasindex)^'1'!N8</f>
        <v>#REF!</v>
      </c>
      <c r="O106" s="22" t="e">
        <f>SUM((((IF(#REF!,#REF!,0)*(1+gasindex)^'1'!O8))*#REF!),N106)</f>
        <v>#REF!</v>
      </c>
      <c r="P106" s="22" t="e">
        <f>SUM((((IF(#REF!,#REF!,0)*(1+gasindex)^'1'!P8))*#REF!),O106)</f>
        <v>#REF!</v>
      </c>
      <c r="Q106" s="22" t="e">
        <f>SUM((((IF(#REF!,#REF!,0)*(1+gasindex)^'1'!Q8))*#REF!),P106)</f>
        <v>#REF!</v>
      </c>
      <c r="R106" s="22" t="e">
        <f>SUM((((IF(#REF!,#REF!,0)*(1+gasindex)^'1'!R8))*#REF!),Q106)</f>
        <v>#REF!</v>
      </c>
      <c r="S106" s="22" t="e">
        <f>SUM((((IF(#REF!,#REF!,0)*(1+gasindex)^'1'!S8))*#REF!),R106)</f>
        <v>#REF!</v>
      </c>
      <c r="T106" s="22" t="e">
        <f>SUM((((IF(#REF!,#REF!,0)*(1+gasindex)^'1'!T8))*#REF!),S106)</f>
        <v>#REF!</v>
      </c>
      <c r="U106" s="22" t="e">
        <f>SUM((((IF(#REF!,#REF!,0)*(1+gasindex)^'1'!U8))*#REF!),T106)</f>
        <v>#REF!</v>
      </c>
      <c r="V106" s="22" t="e">
        <f>SUM((((IF(#REF!,#REF!,0)*(1+gasindex)^'1'!V8))*#REF!),U106)</f>
        <v>#REF!</v>
      </c>
      <c r="W106" s="22" t="e">
        <f>SUM((((IF(#REF!,#REF!,0)*(1+gasindex)^'1'!W8))*#REF!),V106)</f>
        <v>#REF!</v>
      </c>
      <c r="X106" s="22" t="e">
        <f>SUM((((IF(#REF!,#REF!,0)*(1+gasindex)^'1'!X8))*#REF!),W106)</f>
        <v>#REF!</v>
      </c>
      <c r="Y106" s="22" t="e">
        <f>SUM((((IF(#REF!,#REF!,0)*(1+gasindex)^'1'!Y8))*#REF!),X106)</f>
        <v>#REF!</v>
      </c>
      <c r="Z106" s="22" t="e">
        <f>SUM((((IF(#REF!,#REF!,0)*(1+gasindex)^'1'!Z8))*#REF!),Y106)</f>
        <v>#REF!</v>
      </c>
      <c r="AA106" s="22" t="e">
        <f>SUM((((IF(#REF!,#REF!,0)*(1+gasindex)^'1'!AA8))*#REF!),Z106)</f>
        <v>#REF!</v>
      </c>
      <c r="AB106" s="22" t="e">
        <f>SUM((((IF(#REF!,#REF!,0)*(1+gasindex)^'1'!AB8))*#REF!),AA106)</f>
        <v>#REF!</v>
      </c>
      <c r="AC106" s="22" t="e">
        <f>SUM((((IF(#REF!,#REF!,0)*(1+gasindex)^'1'!AC8))*#REF!),AB106)</f>
        <v>#REF!</v>
      </c>
      <c r="AD106" s="22" t="e">
        <f>SUM((((IF(#REF!,#REF!,0)*(1+gasindex)^'1'!AD8))*#REF!),AC106)</f>
        <v>#REF!</v>
      </c>
      <c r="AE106" s="22" t="e">
        <f>SUM((((IF(#REF!,#REF!,0)*(1+gasindex)^'1'!AE8))*#REF!),AD106)</f>
        <v>#REF!</v>
      </c>
      <c r="AF106" s="22" t="e">
        <f>SUM((((IF(#REF!,#REF!,0)*(1+gasindex)^'1'!AF8))*#REF!),AE106)</f>
        <v>#REF!</v>
      </c>
      <c r="AG106" s="22" t="e">
        <f>SUM((((IF(#REF!,#REF!,0)*(1+gasindex)^'1'!AG8))*#REF!),AF106)</f>
        <v>#REF!</v>
      </c>
      <c r="AH106" s="22" t="e">
        <f>SUM((((IF(#REF!,#REF!,0)*(1+gasindex)^'1'!AH8))*#REF!),AG106)</f>
        <v>#REF!</v>
      </c>
      <c r="AI106" s="22" t="e">
        <f>SUM((((IF(#REF!,#REF!,0)*(1+gasindex)^'1'!AI8))*#REF!),AH106)</f>
        <v>#REF!</v>
      </c>
      <c r="AJ106" s="22" t="e">
        <f>SUM((((IF(#REF!,#REF!,0)*(1+gasindex)^'1'!AJ8))*#REF!),AI106)</f>
        <v>#REF!</v>
      </c>
      <c r="AK106" s="22" t="e">
        <f>SUM((((IF(#REF!,#REF!,0)*(1+gasindex)^'1'!AK8))*#REF!),AJ106)</f>
        <v>#REF!</v>
      </c>
      <c r="AL106" s="22" t="e">
        <f>SUM((((IF(#REF!,#REF!,0)*(1+gasindex)^'1'!AL8))*#REF!),AK106)</f>
        <v>#REF!</v>
      </c>
      <c r="AM106" s="22" t="e">
        <f>SUM((((IF(#REF!,#REF!,0)*(1+gasindex)^'1'!AM8))*#REF!),AL106)</f>
        <v>#REF!</v>
      </c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 spans="1:59" ht="12.75" customHeight="1">
      <c r="A107" s="1"/>
      <c r="B107" s="2"/>
      <c r="C107" s="1"/>
      <c r="D107" s="1"/>
      <c r="E107" s="1"/>
      <c r="F107" s="1"/>
      <c r="G107" s="1"/>
      <c r="H107" s="1"/>
      <c r="I107" s="1"/>
      <c r="J107" s="207"/>
      <c r="K107" s="1"/>
      <c r="L107" s="1"/>
      <c r="M107" s="1" t="s">
        <v>61</v>
      </c>
      <c r="N107" s="22" t="e">
        <f>IF(#REF!,#REF!,0)*(1+elektraindex)^'1'!N8</f>
        <v>#REF!</v>
      </c>
      <c r="O107" s="22" t="e">
        <f>SUM((((IF(#REF!,#REF!,0)*(1+elektraindex)^'1'!O8))*#REF!),N107)</f>
        <v>#REF!</v>
      </c>
      <c r="P107" s="22" t="e">
        <f>SUM((((IF(#REF!,#REF!,0)*(1+elektraindex)^'1'!P8))*#REF!),O107)</f>
        <v>#REF!</v>
      </c>
      <c r="Q107" s="22" t="e">
        <f>SUM((((IF(#REF!,#REF!,0)*(1+elektraindex)^'1'!Q8))*#REF!),P107)</f>
        <v>#REF!</v>
      </c>
      <c r="R107" s="22" t="e">
        <f>SUM((((IF(#REF!,#REF!,0)*(1+elektraindex)^'1'!R8))*#REF!),Q107)</f>
        <v>#REF!</v>
      </c>
      <c r="S107" s="22" t="e">
        <f>SUM((((IF(#REF!,#REF!,0)*(1+elektraindex)^'1'!S8))*#REF!),R107)</f>
        <v>#REF!</v>
      </c>
      <c r="T107" s="22" t="e">
        <f>SUM((((IF(#REF!,#REF!,0)*(1+elektraindex)^'1'!T8))*#REF!),S107)</f>
        <v>#REF!</v>
      </c>
      <c r="U107" s="22" t="e">
        <f>SUM((((IF(#REF!,#REF!,0)*(1+elektraindex)^'1'!U8))*#REF!),T107)</f>
        <v>#REF!</v>
      </c>
      <c r="V107" s="22" t="e">
        <f>SUM((((IF(#REF!,#REF!,0)*(1+elektraindex)^'1'!V8))*#REF!),U107)</f>
        <v>#REF!</v>
      </c>
      <c r="W107" s="22" t="e">
        <f>SUM((((IF(#REF!,#REF!,0)*(1+elektraindex)^'1'!W8))*#REF!),V107)</f>
        <v>#REF!</v>
      </c>
      <c r="X107" s="22" t="e">
        <f>SUM((((IF(#REF!,#REF!,0)*(1+elektraindex)^'1'!X8))*#REF!),W107)</f>
        <v>#REF!</v>
      </c>
      <c r="Y107" s="22" t="e">
        <f>SUM((((IF(#REF!,#REF!,0)*(1+elektraindex)^'1'!Y8))*#REF!),X107)</f>
        <v>#REF!</v>
      </c>
      <c r="Z107" s="22" t="e">
        <f>SUM((((IF(#REF!,#REF!,0)*(1+elektraindex)^'1'!Z8))*#REF!),Y107)</f>
        <v>#REF!</v>
      </c>
      <c r="AA107" s="22" t="e">
        <f>SUM((((IF(#REF!,#REF!,0)*(1+elektraindex)^'1'!AA8))*#REF!),Z107)</f>
        <v>#REF!</v>
      </c>
      <c r="AB107" s="22" t="e">
        <f>SUM((((IF(#REF!,#REF!,0)*(1+elektraindex)^'1'!AB8))*#REF!),AA107)</f>
        <v>#REF!</v>
      </c>
      <c r="AC107" s="22" t="e">
        <f>SUM((((IF(#REF!,#REF!,0)*(1+elektraindex)^'1'!AC8))*#REF!),AB107)</f>
        <v>#REF!</v>
      </c>
      <c r="AD107" s="22" t="e">
        <f>SUM((((IF(#REF!,#REF!,0)*(1+elektraindex)^'1'!AD8))*#REF!),AC107)</f>
        <v>#REF!</v>
      </c>
      <c r="AE107" s="22" t="e">
        <f>SUM((((IF(#REF!,#REF!,0)*(1+elektraindex)^'1'!AE8))*#REF!),AD107)</f>
        <v>#REF!</v>
      </c>
      <c r="AF107" s="22" t="e">
        <f>SUM((((IF(#REF!,#REF!,0)*(1+elektraindex)^'1'!AF8))*#REF!),AE107)</f>
        <v>#REF!</v>
      </c>
      <c r="AG107" s="22" t="e">
        <f>SUM((((IF(#REF!,#REF!,0)*(1+elektraindex)^'1'!AG8))*#REF!),AF107)</f>
        <v>#REF!</v>
      </c>
      <c r="AH107" s="22" t="e">
        <f>SUM((((IF(#REF!,#REF!,0)*(1+elektraindex)^'1'!AH8))*#REF!),AG107)</f>
        <v>#REF!</v>
      </c>
      <c r="AI107" s="22" t="e">
        <f>SUM((((IF(#REF!,#REF!,0)*(1+elektraindex)^'1'!AI8))*#REF!),AH107)</f>
        <v>#REF!</v>
      </c>
      <c r="AJ107" s="22" t="e">
        <f>SUM((((IF(#REF!,#REF!,0)*(1+elektraindex)^'1'!AJ8))*#REF!),AI107)</f>
        <v>#REF!</v>
      </c>
      <c r="AK107" s="22" t="e">
        <f>SUM((((IF(#REF!,#REF!,0)*(1+elektraindex)^'1'!AK8))*#REF!),AJ107)</f>
        <v>#REF!</v>
      </c>
      <c r="AL107" s="22" t="e">
        <f>SUM((((IF(#REF!,#REF!,0)*(1+elektraindex)^'1'!AL8))*#REF!),AK107)</f>
        <v>#REF!</v>
      </c>
      <c r="AM107" s="22" t="e">
        <f>SUM((((IF(#REF!,#REF!,0)*(1+elektraindex)^'1'!AM8))*#REF!),AL107)</f>
        <v>#REF!</v>
      </c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 spans="1:59" ht="12.75" customHeight="1">
      <c r="A108" s="1"/>
      <c r="B108" s="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 t="s">
        <v>70</v>
      </c>
      <c r="N108" s="22" t="e">
        <f>IF(#REF!,#REF!,0)*(1+Parameters!#REF!)^'1'!N8</f>
        <v>#REF!</v>
      </c>
      <c r="O108" s="22" t="e">
        <f>SUM((((IF(#REF!,#REF!,0)*(1+Parameters!#REF!)^'1'!O8))*#REF!),N108)</f>
        <v>#REF!</v>
      </c>
      <c r="P108" s="22" t="e">
        <f>SUM((((IF(#REF!,#REF!,0)*(1+Parameters!#REF!)^'1'!P8))*#REF!),O108)</f>
        <v>#REF!</v>
      </c>
      <c r="Q108" s="22" t="e">
        <f>SUM((((IF(#REF!,#REF!,0)*(1+Parameters!#REF!)^'1'!Q8))*#REF!),P108)</f>
        <v>#REF!</v>
      </c>
      <c r="R108" s="22" t="e">
        <f>SUM((((IF(#REF!,#REF!,0)*(1+Parameters!#REF!)^'1'!R8))*#REF!),Q108)</f>
        <v>#REF!</v>
      </c>
      <c r="S108" s="22" t="e">
        <f>SUM((((IF(#REF!,#REF!,0)*(1+Parameters!#REF!)^'1'!S8))*#REF!),R108)</f>
        <v>#REF!</v>
      </c>
      <c r="T108" s="22" t="e">
        <f>SUM((((IF(#REF!,#REF!,0)*(1+Parameters!#REF!)^'1'!T8))*#REF!),S108)</f>
        <v>#REF!</v>
      </c>
      <c r="U108" s="22" t="e">
        <f>SUM((((IF(#REF!,#REF!,0)*(1+Parameters!#REF!)^'1'!U8))*#REF!),T108)</f>
        <v>#REF!</v>
      </c>
      <c r="V108" s="22" t="e">
        <f>SUM((((IF(#REF!,#REF!,0)*(1+Parameters!#REF!)^'1'!V8))*#REF!),U108)</f>
        <v>#REF!</v>
      </c>
      <c r="W108" s="22" t="e">
        <f>SUM((((IF(#REF!,#REF!,0)*(1+Parameters!#REF!)^'1'!W8))*#REF!),V108)</f>
        <v>#REF!</v>
      </c>
      <c r="X108" s="22" t="e">
        <f>SUM((((IF(#REF!,#REF!,0)*(1+Parameters!#REF!)^'1'!X8))*#REF!),W108)</f>
        <v>#REF!</v>
      </c>
      <c r="Y108" s="22" t="e">
        <f>SUM((((IF(#REF!,#REF!,0)*(1+Parameters!#REF!)^'1'!Y8))*#REF!),X108)</f>
        <v>#REF!</v>
      </c>
      <c r="Z108" s="22" t="e">
        <f>SUM((((IF(#REF!,#REF!,0)*(1+Parameters!#REF!)^'1'!Z8))*#REF!),Y108)</f>
        <v>#REF!</v>
      </c>
      <c r="AA108" s="22" t="e">
        <f>SUM((((IF(#REF!,#REF!,0)*(1+Parameters!#REF!)^'1'!AA8))*#REF!),Z108)</f>
        <v>#REF!</v>
      </c>
      <c r="AB108" s="22" t="e">
        <f>SUM((((IF(#REF!,#REF!,0)*(1+Parameters!#REF!)^'1'!AB8))*#REF!),AA108)</f>
        <v>#REF!</v>
      </c>
      <c r="AC108" s="22" t="e">
        <f>SUM((((IF(#REF!,#REF!,0)*(1+Parameters!#REF!)^'1'!AC8))*#REF!),AB108)</f>
        <v>#REF!</v>
      </c>
      <c r="AD108" s="22" t="e">
        <f>SUM((((IF(#REF!,#REF!,0)*(1+Parameters!#REF!)^'1'!AD8))*#REF!),AC108)</f>
        <v>#REF!</v>
      </c>
      <c r="AE108" s="22" t="e">
        <f>SUM((((IF(#REF!,#REF!,0)*(1+Parameters!#REF!)^'1'!AE8))*#REF!),AD108)</f>
        <v>#REF!</v>
      </c>
      <c r="AF108" s="22" t="e">
        <f>SUM((((IF(#REF!,#REF!,0)*(1+Parameters!#REF!)^'1'!AF8))*#REF!),AE108)</f>
        <v>#REF!</v>
      </c>
      <c r="AG108" s="22" t="e">
        <f>SUM((((IF(#REF!,#REF!,0)*(1+Parameters!#REF!)^'1'!AG8))*#REF!),AF108)</f>
        <v>#REF!</v>
      </c>
      <c r="AH108" s="22" t="e">
        <f>SUM((((IF(#REF!,#REF!,0)*(1+Parameters!#REF!)^'1'!AH8))*#REF!),AG108)</f>
        <v>#REF!</v>
      </c>
      <c r="AI108" s="22" t="e">
        <f>SUM((((IF(#REF!,#REF!,0)*(1+Parameters!#REF!)^'1'!AI8))*#REF!),AH108)</f>
        <v>#REF!</v>
      </c>
      <c r="AJ108" s="22" t="e">
        <f>SUM((((IF(#REF!,#REF!,0)*(1+Parameters!#REF!)^'1'!AJ8))*#REF!),AI108)</f>
        <v>#REF!</v>
      </c>
      <c r="AK108" s="22" t="e">
        <f>SUM((((IF(#REF!,#REF!,0)*(1+Parameters!#REF!)^'1'!AK8))*#REF!),AJ108)</f>
        <v>#REF!</v>
      </c>
      <c r="AL108" s="22" t="e">
        <f>SUM((((IF(#REF!,#REF!,0)*(1+Parameters!#REF!)^'1'!AL8))*#REF!),AK108)</f>
        <v>#REF!</v>
      </c>
      <c r="AM108" s="22" t="e">
        <f>SUM((((IF(#REF!,#REF!,0)*(1+Parameters!#REF!)^'1'!AM8))*#REF!),AL108)</f>
        <v>#REF!</v>
      </c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 spans="1:59" ht="12.75" customHeight="1">
      <c r="A109" s="1"/>
      <c r="B109" s="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1:59" ht="12.75" customHeight="1">
      <c r="A110" s="1"/>
      <c r="B110" s="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 spans="1:59" ht="12.75" customHeight="1">
      <c r="A111" s="1"/>
      <c r="B111" s="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 spans="1:59" ht="12.75" customHeight="1">
      <c r="A112" s="1"/>
      <c r="B112" s="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 spans="1:59" ht="12.75" customHeight="1">
      <c r="A113" s="1"/>
      <c r="B113" s="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 spans="1:59" ht="12.75" customHeight="1">
      <c r="A114" s="1"/>
      <c r="B114" s="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 spans="1:59" ht="12.75" customHeight="1">
      <c r="A115" s="1"/>
      <c r="B115" s="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 spans="1:59" ht="12.75" customHeight="1">
      <c r="A116" s="1"/>
      <c r="B116" s="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 spans="1:59" ht="12.75" customHeight="1">
      <c r="A117" s="1"/>
      <c r="B117" s="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 spans="1:59" ht="12.75" customHeight="1">
      <c r="A118" s="1"/>
      <c r="B118" s="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 spans="1:59" ht="12.75" customHeight="1">
      <c r="A119" s="1"/>
      <c r="B119" s="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 spans="1:59" ht="12.75" customHeight="1">
      <c r="A120" s="1"/>
      <c r="B120" s="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 spans="1:59" ht="12.75" customHeight="1">
      <c r="A121" s="1"/>
      <c r="B121" s="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 spans="1:59" ht="12.75" customHeight="1">
      <c r="A122" s="1"/>
      <c r="B122" s="2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 spans="1:59" ht="12.75" customHeight="1">
      <c r="A123" s="1"/>
      <c r="B123" s="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 spans="1:59" ht="12.75" customHeight="1">
      <c r="A124" s="1"/>
      <c r="B124" s="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 spans="1:59" ht="12.75" customHeight="1">
      <c r="A125" s="1"/>
      <c r="B125" s="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 spans="1:59" ht="12.75" customHeight="1">
      <c r="A126" s="1"/>
      <c r="B126" s="2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 spans="1:59" ht="12.75" customHeight="1">
      <c r="A127" s="1"/>
      <c r="B127" s="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1:59" ht="12.75" customHeight="1">
      <c r="A128" s="1"/>
      <c r="B128" s="2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 spans="1:59" ht="12.75" customHeight="1">
      <c r="A129" s="1"/>
      <c r="B129" s="2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1:59" ht="12.75" customHeight="1">
      <c r="A130" s="1"/>
      <c r="B130" s="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 spans="1:59" ht="12.75" customHeight="1">
      <c r="A131" s="1"/>
      <c r="B131" s="2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 spans="1:59" ht="12.75" customHeight="1">
      <c r="A132" s="1"/>
      <c r="B132" s="2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 spans="1:59" ht="12.75" customHeight="1">
      <c r="A133" s="1"/>
      <c r="B133" s="2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 spans="1:59" ht="12.75" customHeight="1">
      <c r="A134" s="1"/>
      <c r="B134" s="2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 spans="1:59" ht="12.75" customHeight="1">
      <c r="A135" s="1"/>
      <c r="B135" s="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1:59" ht="12.75" customHeight="1">
      <c r="A136" s="1"/>
      <c r="B136" s="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 spans="1:59" ht="12.75" customHeight="1">
      <c r="A137" s="1"/>
      <c r="B137" s="2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1:59" ht="12.75" customHeight="1">
      <c r="A138" s="1"/>
      <c r="B138" s="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1:59" ht="12.75" customHeight="1">
      <c r="A139" s="1"/>
      <c r="B139" s="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1:59" ht="12.75" customHeight="1">
      <c r="A140" s="1"/>
      <c r="B140" s="2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1:59" ht="12.75" customHeight="1">
      <c r="A141" s="1"/>
      <c r="B141" s="2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1:59" ht="12.75" customHeight="1">
      <c r="A142" s="1"/>
      <c r="B142" s="2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1:59" ht="12.75" customHeight="1">
      <c r="A143" s="1"/>
      <c r="B143" s="2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1:59" ht="12.75" customHeight="1">
      <c r="A144" s="1"/>
      <c r="B144" s="2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1:59" ht="12.75" customHeight="1">
      <c r="A145" s="1"/>
      <c r="B145" s="2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1:59" ht="12.75" customHeight="1">
      <c r="A146" s="1"/>
      <c r="B146" s="2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1:59" ht="12.75" customHeight="1">
      <c r="A147" s="1"/>
      <c r="B147" s="2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1:59" ht="12.75" customHeight="1">
      <c r="A148" s="1"/>
      <c r="B148" s="2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1:59" ht="12.75" customHeight="1">
      <c r="A149" s="1"/>
      <c r="B149" s="2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1:59" ht="12.75" customHeight="1">
      <c r="A150" s="1"/>
      <c r="B150" s="2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1:59" ht="12.75" customHeight="1">
      <c r="A151" s="1"/>
      <c r="B151" s="2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1:59" ht="12.75" customHeight="1">
      <c r="A152" s="1"/>
      <c r="B152" s="2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1:59" ht="12.75" customHeight="1">
      <c r="A153" s="1"/>
      <c r="B153" s="2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1:59" ht="12.75" customHeight="1">
      <c r="A154" s="1"/>
      <c r="B154" s="2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1:59" ht="12.75" customHeight="1">
      <c r="A155" s="1"/>
      <c r="B155" s="2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1:59" ht="12.75" customHeight="1">
      <c r="A156" s="1"/>
      <c r="B156" s="2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1:59" ht="12.75" customHeight="1">
      <c r="A157" s="1"/>
      <c r="B157" s="2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1:59" ht="12.75" customHeight="1">
      <c r="A158" s="1"/>
      <c r="B158" s="2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1:59" ht="12.75" customHeight="1">
      <c r="A159" s="1"/>
      <c r="B159" s="2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1:59" ht="12.75" customHeight="1">
      <c r="A160" s="1"/>
      <c r="B160" s="2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1:59" ht="12.75" customHeight="1">
      <c r="A161" s="1"/>
      <c r="B161" s="2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1:59" ht="12.75" customHeight="1">
      <c r="A162" s="1"/>
      <c r="B162" s="2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1:59" ht="12.75" customHeight="1">
      <c r="A163" s="1"/>
      <c r="B163" s="2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1:59" ht="12.75" customHeight="1">
      <c r="A164" s="1"/>
      <c r="B164" s="2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1:59" ht="12.75" customHeight="1">
      <c r="A165" s="1"/>
      <c r="B165" s="2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1:59" ht="12.75" customHeight="1">
      <c r="A166" s="1"/>
      <c r="B166" s="2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1:59" ht="12.75" customHeight="1">
      <c r="A167" s="1"/>
      <c r="B167" s="2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1:59" ht="12.75" customHeight="1">
      <c r="A168" s="1"/>
      <c r="B168" s="2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1:59" ht="12.75" customHeight="1">
      <c r="A169" s="1"/>
      <c r="B169" s="2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1:59" ht="12.75" customHeight="1">
      <c r="A170" s="1"/>
      <c r="B170" s="2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1:59" ht="12.75" customHeight="1">
      <c r="A171" s="1"/>
      <c r="B171" s="2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1:59" ht="12.75" customHeight="1">
      <c r="A172" s="1"/>
      <c r="B172" s="2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1:59" ht="12.75" customHeight="1">
      <c r="A173" s="1"/>
      <c r="B173" s="2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 spans="1:59" ht="12.75" customHeight="1">
      <c r="A174" s="1"/>
      <c r="B174" s="2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 spans="1:59" ht="12.75" customHeight="1">
      <c r="A175" s="1"/>
      <c r="B175" s="2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 spans="1:59" ht="12.75" customHeight="1">
      <c r="A176" s="1"/>
      <c r="B176" s="2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 spans="1:59" ht="12.75" customHeight="1">
      <c r="A177" s="1"/>
      <c r="B177" s="2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 spans="1:59" ht="12.75" customHeight="1">
      <c r="A178" s="1"/>
      <c r="B178" s="2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 spans="1:59" ht="12.75" customHeight="1">
      <c r="A179" s="1"/>
      <c r="B179" s="2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 spans="1:59" ht="12.75" customHeight="1">
      <c r="A180" s="1"/>
      <c r="B180" s="2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 spans="1:59" ht="12.75" customHeight="1">
      <c r="A181" s="1"/>
      <c r="B181" s="2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 spans="1:59" ht="12.75" customHeight="1">
      <c r="A182" s="1"/>
      <c r="B182" s="2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 spans="1:59" ht="12.75" customHeight="1">
      <c r="A183" s="1"/>
      <c r="B183" s="2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1:59" ht="12.75" customHeight="1">
      <c r="A184" s="1"/>
      <c r="B184" s="2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 spans="1:59" ht="12.75" customHeight="1">
      <c r="A185" s="1"/>
      <c r="B185" s="2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 spans="1:59" ht="12.75" customHeight="1">
      <c r="A186" s="1"/>
      <c r="B186" s="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 spans="1:59" ht="12.75" customHeight="1">
      <c r="A187" s="1"/>
      <c r="B187" s="2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 spans="1:59" ht="12.75" customHeight="1">
      <c r="A188" s="1"/>
      <c r="B188" s="2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 spans="1:59" ht="12.75" customHeight="1">
      <c r="A189" s="1"/>
      <c r="B189" s="2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 spans="1:59" ht="12.75" customHeight="1">
      <c r="A190" s="1"/>
      <c r="B190" s="2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 spans="1:59" ht="12.75" customHeight="1">
      <c r="A191" s="1"/>
      <c r="B191" s="2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 spans="1:59" ht="12.75" customHeight="1">
      <c r="A192" s="1"/>
      <c r="B192" s="2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 spans="1:59" ht="12.75" customHeight="1">
      <c r="A193" s="1"/>
      <c r="B193" s="2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 spans="1:59" ht="12.75" customHeight="1">
      <c r="A194" s="1"/>
      <c r="B194" s="2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 spans="1:59" ht="12.75" customHeight="1">
      <c r="A195" s="1"/>
      <c r="B195" s="2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 spans="1:59" ht="12.75" customHeight="1">
      <c r="A196" s="1"/>
      <c r="B196" s="2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 spans="1:59" ht="12.75" customHeight="1">
      <c r="A197" s="1"/>
      <c r="B197" s="2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 spans="1:59" ht="12.75" customHeight="1">
      <c r="A198" s="1"/>
      <c r="B198" s="2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 spans="1:59" ht="12.75" customHeight="1">
      <c r="A199" s="1"/>
      <c r="B199" s="2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 spans="1:59" ht="12.75" customHeight="1">
      <c r="A200" s="1"/>
      <c r="B200" s="2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 spans="1:59" ht="12.75" customHeight="1">
      <c r="A201" s="1"/>
      <c r="B201" s="2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1:59" ht="12.75" customHeight="1">
      <c r="A202" s="1"/>
      <c r="B202" s="2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1:59" ht="12.75" customHeight="1">
      <c r="A203" s="1"/>
      <c r="B203" s="2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 spans="1:59" ht="12.75" customHeight="1">
      <c r="A204" s="1"/>
      <c r="B204" s="2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 spans="1:59" ht="12.75" customHeight="1">
      <c r="A205" s="1"/>
      <c r="B205" s="2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 spans="1:59" ht="12.75" customHeight="1">
      <c r="A206" s="1"/>
      <c r="B206" s="2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 spans="1:59" ht="12.75" customHeight="1">
      <c r="A207" s="1"/>
      <c r="B207" s="2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 spans="1:59" ht="12.75" customHeight="1">
      <c r="A208" s="1"/>
      <c r="B208" s="2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 spans="1:59" ht="12.75" customHeight="1">
      <c r="A209" s="1"/>
      <c r="B209" s="2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 spans="1:59" ht="12.75" customHeight="1">
      <c r="A210" s="1"/>
      <c r="B210" s="2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 spans="1:59" ht="12.75" customHeight="1">
      <c r="A211" s="1"/>
      <c r="B211" s="2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 spans="1:59" ht="12.75" customHeight="1">
      <c r="A212" s="1"/>
      <c r="B212" s="2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 spans="1:59" ht="12.75" customHeight="1">
      <c r="A213" s="1"/>
      <c r="B213" s="2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 spans="1:59" ht="12.75" customHeight="1">
      <c r="A214" s="1"/>
      <c r="B214" s="2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 spans="1:59" ht="12.75" customHeight="1">
      <c r="A215" s="1"/>
      <c r="B215" s="2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 spans="1:59" ht="12.75" customHeight="1">
      <c r="A216" s="1"/>
      <c r="B216" s="2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 spans="1:59" ht="12.75" customHeight="1">
      <c r="A217" s="1"/>
      <c r="B217" s="2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 spans="1:59" ht="12.75" customHeight="1">
      <c r="A218" s="1"/>
      <c r="B218" s="2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 spans="1:59" ht="12.75" customHeight="1">
      <c r="A219" s="1"/>
      <c r="B219" s="2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1:59" ht="12.75" customHeight="1">
      <c r="A220" s="1"/>
      <c r="B220" s="2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 spans="1:59" ht="12.75" customHeight="1">
      <c r="A221" s="1"/>
      <c r="B221" s="2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 spans="1:59" ht="12.75" customHeight="1">
      <c r="A222" s="1"/>
      <c r="B222" s="2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 spans="1:59" ht="12.75" customHeight="1">
      <c r="A223" s="1"/>
      <c r="B223" s="2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 spans="1:59" ht="12.75" customHeight="1">
      <c r="A224" s="1"/>
      <c r="B224" s="2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 spans="1:59" ht="12.75" customHeight="1">
      <c r="A225" s="1"/>
      <c r="B225" s="2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 spans="1:59" ht="12.75" customHeight="1">
      <c r="A226" s="1"/>
      <c r="B226" s="2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 spans="1:59" ht="12.75" customHeight="1">
      <c r="A227" s="1"/>
      <c r="B227" s="2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 spans="1:59" ht="12.75" customHeight="1">
      <c r="A228" s="1"/>
      <c r="B228" s="2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 spans="1:59" ht="12.75" customHeight="1">
      <c r="A229" s="1"/>
      <c r="B229" s="2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 spans="1:59" ht="12.75" customHeight="1">
      <c r="A230" s="1"/>
      <c r="B230" s="2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 spans="1:59" ht="12.75" customHeight="1">
      <c r="A231" s="1"/>
      <c r="B231" s="2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 spans="1:59" ht="12.75" customHeight="1">
      <c r="A232" s="1"/>
      <c r="B232" s="2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 spans="1:59" ht="12.75" customHeight="1">
      <c r="A233" s="1"/>
      <c r="B233" s="2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 spans="1:59" ht="12.75" customHeight="1">
      <c r="A234" s="1"/>
      <c r="B234" s="2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 spans="1:59" ht="12.75" customHeight="1">
      <c r="A235" s="1"/>
      <c r="B235" s="2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 spans="1:59" ht="12.75" customHeight="1">
      <c r="A236" s="1"/>
      <c r="B236" s="2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 spans="1:59" ht="12.75" customHeight="1">
      <c r="A237" s="1"/>
      <c r="B237" s="2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 spans="1:59" ht="12.75" customHeight="1">
      <c r="A238" s="1"/>
      <c r="B238" s="2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1:59" ht="12.75" customHeight="1">
      <c r="A239" s="1"/>
      <c r="B239" s="2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 spans="1:59" ht="12.75" customHeight="1">
      <c r="A240" s="1"/>
      <c r="B240" s="2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1:59" ht="12.75" customHeight="1">
      <c r="A241" s="1"/>
      <c r="B241" s="2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 spans="1:59" ht="12.75" customHeight="1">
      <c r="A242" s="1"/>
      <c r="B242" s="2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 spans="1:59" ht="12.75" customHeight="1">
      <c r="A243" s="1"/>
      <c r="B243" s="2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 spans="1:59" ht="12.75" customHeight="1">
      <c r="A244" s="1"/>
      <c r="B244" s="2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 spans="1:59" ht="12.75" customHeight="1">
      <c r="A245" s="1"/>
      <c r="B245" s="2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 spans="1:59" ht="12.75" customHeight="1">
      <c r="A246" s="1"/>
      <c r="B246" s="2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 spans="1:59" ht="12.75" customHeight="1">
      <c r="A247" s="1"/>
      <c r="B247" s="2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 spans="1:59" ht="12.75" customHeight="1">
      <c r="A248" s="1"/>
      <c r="B248" s="2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 spans="1:59" ht="12.75" customHeight="1">
      <c r="A249" s="1"/>
      <c r="B249" s="2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 spans="1:59" ht="12.75" customHeight="1">
      <c r="A250" s="1"/>
      <c r="B250" s="2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 spans="1:59" ht="12.75" customHeight="1">
      <c r="A251" s="1"/>
      <c r="B251" s="2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 spans="1:59" ht="12.75" customHeight="1">
      <c r="A252" s="1"/>
      <c r="B252" s="2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 spans="1:59" ht="12.75" customHeight="1">
      <c r="A253" s="1"/>
      <c r="B253" s="2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 spans="1:59" ht="12.75" customHeight="1">
      <c r="A254" s="1"/>
      <c r="B254" s="2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 spans="1:59" ht="12.75" customHeight="1">
      <c r="A255" s="1"/>
      <c r="B255" s="2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 spans="1:59" ht="12.75" customHeight="1">
      <c r="A256" s="1"/>
      <c r="B256" s="2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 spans="1:59" ht="12.75" customHeight="1">
      <c r="A257" s="1"/>
      <c r="B257" s="2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 spans="1:59" ht="12.75" customHeight="1">
      <c r="A258" s="1"/>
      <c r="B258" s="2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1:59" ht="12.75" customHeight="1">
      <c r="A259" s="1"/>
      <c r="B259" s="2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 spans="1:59" ht="12.75" customHeight="1">
      <c r="A260" s="1"/>
      <c r="B260" s="2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 spans="1:59" ht="12.75" customHeight="1">
      <c r="A261" s="1"/>
      <c r="B261" s="2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 spans="1:59" ht="12.75" customHeight="1">
      <c r="A262" s="1"/>
      <c r="B262" s="2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 spans="1:59" ht="12.75" customHeight="1">
      <c r="A263" s="1"/>
      <c r="B263" s="2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 spans="1:59" ht="12.75" customHeight="1">
      <c r="A264" s="1"/>
      <c r="B264" s="2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 spans="1:59" ht="12.75" customHeight="1">
      <c r="A265" s="1"/>
      <c r="B265" s="2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 spans="1:59" ht="12.75" customHeight="1">
      <c r="A266" s="1"/>
      <c r="B266" s="2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 spans="1:59" ht="12.75" customHeight="1">
      <c r="A267" s="1"/>
      <c r="B267" s="2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1:59" ht="12.75" customHeight="1">
      <c r="A268" s="1"/>
      <c r="B268" s="2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 spans="1:59" ht="12.75" customHeight="1">
      <c r="A269" s="1"/>
      <c r="B269" s="2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 spans="1:59" ht="12.75" customHeight="1">
      <c r="A270" s="1"/>
      <c r="B270" s="2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 spans="1:59" ht="12.75" customHeight="1">
      <c r="A271" s="1"/>
      <c r="B271" s="2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 spans="1:59" ht="12.75" customHeight="1">
      <c r="A272" s="1"/>
      <c r="B272" s="2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 spans="1:59" ht="12.75" customHeight="1">
      <c r="A273" s="1"/>
      <c r="B273" s="2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 spans="1:59" ht="12.75" customHeight="1">
      <c r="A274" s="1"/>
      <c r="B274" s="2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 spans="1:59" ht="12.75" customHeight="1">
      <c r="A275" s="1"/>
      <c r="B275" s="2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 spans="1:59" ht="12.75" customHeight="1">
      <c r="A276" s="1"/>
      <c r="B276" s="2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1:59" ht="12.75" customHeight="1">
      <c r="A277" s="1"/>
      <c r="B277" s="2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 spans="1:59" ht="12.75" customHeight="1">
      <c r="A278" s="1"/>
      <c r="B278" s="2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 spans="1:59" ht="12.75" customHeight="1">
      <c r="A279" s="1"/>
      <c r="B279" s="2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 spans="1:59" ht="12.75" customHeight="1">
      <c r="A280" s="1"/>
      <c r="B280" s="2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 spans="1:59" ht="12.75" customHeight="1">
      <c r="A281" s="1"/>
      <c r="B281" s="2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 spans="1:59" ht="12.75" customHeight="1">
      <c r="A282" s="1"/>
      <c r="B282" s="2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 spans="1:59" ht="12.75" customHeight="1">
      <c r="A283" s="1"/>
      <c r="B283" s="2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 spans="1:59" ht="12.75" customHeight="1">
      <c r="A284" s="1"/>
      <c r="B284" s="2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 spans="1:59" ht="12.75" customHeight="1">
      <c r="A285" s="1"/>
      <c r="B285" s="2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 spans="1:59" ht="12.75" customHeight="1">
      <c r="A286" s="1"/>
      <c r="B286" s="2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 spans="1:59" ht="12.75" customHeight="1">
      <c r="A287" s="1"/>
      <c r="B287" s="2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 spans="1:59" ht="12.75" customHeight="1">
      <c r="A288" s="1"/>
      <c r="B288" s="2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 spans="1:59" ht="12.75" customHeight="1">
      <c r="A289" s="1"/>
      <c r="B289" s="2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 spans="1:59" ht="12.75" customHeight="1">
      <c r="A290" s="1"/>
      <c r="B290" s="2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 spans="1:59" ht="12.75" customHeight="1">
      <c r="A291" s="1"/>
      <c r="B291" s="2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 spans="1:59" ht="12.75" customHeight="1">
      <c r="A292" s="1"/>
      <c r="B292" s="2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 spans="1:59" ht="12.75" customHeight="1">
      <c r="A293" s="1"/>
      <c r="B293" s="2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 spans="1:59" ht="12.75" customHeight="1">
      <c r="A294" s="1"/>
      <c r="B294" s="2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1:59" ht="12.75" customHeight="1">
      <c r="A295" s="1"/>
      <c r="B295" s="2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 spans="1:59" ht="12.75" customHeight="1">
      <c r="A296" s="1"/>
      <c r="B296" s="2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 spans="1:59" ht="12.75" customHeight="1">
      <c r="A297" s="1"/>
      <c r="B297" s="2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 spans="1:59" ht="12.75" customHeight="1">
      <c r="A298" s="1"/>
      <c r="B298" s="2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 spans="1:59" ht="12.75" customHeight="1">
      <c r="A299" s="1"/>
      <c r="B299" s="2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 spans="1:59" ht="12.75" customHeight="1">
      <c r="A300" s="1"/>
      <c r="B300" s="2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 spans="1:59" ht="12.75" customHeight="1">
      <c r="A301" s="1"/>
      <c r="B301" s="2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 spans="1:59" ht="12.75" customHeight="1">
      <c r="A302" s="1"/>
      <c r="B302" s="2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 spans="1:59" ht="12.75" customHeight="1">
      <c r="A303" s="1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 spans="1:59" ht="12.75" customHeight="1">
      <c r="A304" s="1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 spans="1:59" ht="12.75" customHeight="1">
      <c r="A305" s="1"/>
      <c r="B305" s="2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 spans="1:59" ht="12.75" customHeight="1">
      <c r="A306" s="1"/>
      <c r="B306" s="2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 spans="1:59" ht="12.75" customHeight="1">
      <c r="A307" s="1"/>
      <c r="B307" s="2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 spans="1:59" ht="12.75" customHeight="1">
      <c r="A308" s="1"/>
      <c r="B308" s="2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 spans="1:59" ht="12.75" customHeight="1">
      <c r="A309" s="1"/>
      <c r="B309" s="2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 spans="1:59" ht="12.75" customHeight="1">
      <c r="A310" s="1"/>
      <c r="B310" s="2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1:59" ht="12.75" customHeight="1">
      <c r="A311" s="1"/>
      <c r="B311" s="2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 spans="1:59" ht="12.75" customHeight="1">
      <c r="A312" s="1"/>
      <c r="B312" s="2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1:59" ht="12.75" customHeight="1">
      <c r="A313" s="1"/>
      <c r="B313" s="2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1:59" ht="12.75" customHeight="1">
      <c r="A314" s="1"/>
      <c r="B314" s="2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1:59" ht="12.75" customHeight="1">
      <c r="A315" s="1"/>
      <c r="B315" s="2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1:59" ht="12.75" customHeight="1">
      <c r="A316" s="1"/>
      <c r="B316" s="2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1:59" ht="12.75" customHeight="1">
      <c r="A317" s="1"/>
      <c r="B317" s="2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1:59" ht="12.75" customHeight="1">
      <c r="A318" s="1"/>
      <c r="B318" s="2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1:59" ht="12.75" customHeight="1">
      <c r="A319" s="1"/>
      <c r="B319" s="2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1:59" ht="12.75" customHeight="1">
      <c r="A320" s="1"/>
      <c r="B320" s="2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1:59" ht="12.75" customHeight="1">
      <c r="A321" s="1"/>
      <c r="B321" s="2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1:59" ht="12.75" customHeight="1">
      <c r="A322" s="1"/>
      <c r="B322" s="2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1:59" ht="12.75" customHeight="1">
      <c r="A323" s="1"/>
      <c r="B323" s="2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1:59" ht="12.75" customHeight="1">
      <c r="A324" s="1"/>
      <c r="B324" s="2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1:59" ht="12.75" customHeight="1">
      <c r="A325" s="1"/>
      <c r="B325" s="2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1:59" ht="12.75" customHeight="1">
      <c r="A326" s="1"/>
      <c r="B326" s="2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1:59" ht="12.75" customHeight="1">
      <c r="A327" s="1"/>
      <c r="B327" s="2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1:59" ht="12.75" customHeight="1">
      <c r="A328" s="1"/>
      <c r="B328" s="2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1:59" ht="12.75" customHeight="1">
      <c r="A329" s="1"/>
      <c r="B329" s="2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1:59" ht="12.75" customHeight="1">
      <c r="A330" s="1"/>
      <c r="B330" s="2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1:59" ht="12.75" customHeight="1">
      <c r="A331" s="1"/>
      <c r="B331" s="2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1:59" ht="12.75" customHeight="1">
      <c r="A332" s="1"/>
      <c r="B332" s="2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1:59" ht="12.75" customHeight="1">
      <c r="A333" s="1"/>
      <c r="B333" s="2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1:59" ht="12.75" customHeight="1">
      <c r="A334" s="1"/>
      <c r="B334" s="2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1:59" ht="12.75" customHeight="1">
      <c r="A335" s="1"/>
      <c r="B335" s="2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1:59" ht="12.75" customHeight="1">
      <c r="A336" s="1"/>
      <c r="B336" s="2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1:59" ht="12.75" customHeight="1">
      <c r="A337" s="1"/>
      <c r="B337" s="2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1:59" ht="12.75" customHeight="1">
      <c r="A338" s="1"/>
      <c r="B338" s="2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1:59" ht="12.75" customHeight="1">
      <c r="A339" s="1"/>
      <c r="B339" s="2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1:59" ht="12.75" customHeight="1">
      <c r="A340" s="1"/>
      <c r="B340" s="2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1:59" ht="12.75" customHeight="1">
      <c r="A341" s="1"/>
      <c r="B341" s="2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1:59" ht="12.75" customHeight="1">
      <c r="A342" s="1"/>
      <c r="B342" s="2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1:59" ht="12.75" customHeight="1">
      <c r="A343" s="1"/>
      <c r="B343" s="2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1:59" ht="12.75" customHeight="1">
      <c r="A344" s="1"/>
      <c r="B344" s="2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1:59" ht="12.75" customHeight="1">
      <c r="A345" s="1"/>
      <c r="B345" s="2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1:59" ht="12.75" customHeight="1">
      <c r="A346" s="1"/>
      <c r="B346" s="2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1:59" ht="12.75" customHeight="1">
      <c r="A347" s="1"/>
      <c r="B347" s="2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1:59" ht="12.75" customHeight="1">
      <c r="A348" s="1"/>
      <c r="B348" s="2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1:59" ht="12.75" customHeight="1">
      <c r="A349" s="1"/>
      <c r="B349" s="2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1:59" ht="12.75" customHeight="1">
      <c r="A350" s="1"/>
      <c r="B350" s="2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1:59" ht="12.75" customHeight="1">
      <c r="A351" s="1"/>
      <c r="B351" s="2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1:59" ht="12.75" customHeight="1">
      <c r="A352" s="1"/>
      <c r="B352" s="2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1:59" ht="12.75" customHeight="1">
      <c r="A353" s="1"/>
      <c r="B353" s="2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1:59" ht="12.75" customHeight="1">
      <c r="A354" s="1"/>
      <c r="B354" s="2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1:59" ht="12.75" customHeight="1">
      <c r="A355" s="1"/>
      <c r="B355" s="2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1:59" ht="12.75" customHeight="1">
      <c r="A356" s="1"/>
      <c r="B356" s="2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1:59" ht="12.75" customHeight="1">
      <c r="A357" s="1"/>
      <c r="B357" s="2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1:59" ht="12.75" customHeight="1">
      <c r="A358" s="1"/>
      <c r="B358" s="2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1:59" ht="12.75" customHeight="1">
      <c r="A359" s="1"/>
      <c r="B359" s="2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1:59" ht="12.75" customHeight="1">
      <c r="A360" s="1"/>
      <c r="B360" s="2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1:59" ht="12.75" customHeight="1">
      <c r="A361" s="1"/>
      <c r="B361" s="2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1:59" ht="12.75" customHeight="1">
      <c r="A362" s="1"/>
      <c r="B362" s="2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1:59" ht="12.75" customHeight="1">
      <c r="A363" s="1"/>
      <c r="B363" s="2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1:59" ht="12.75" customHeight="1">
      <c r="A364" s="1"/>
      <c r="B364" s="2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1:59" ht="12.75" customHeight="1">
      <c r="A365" s="1"/>
      <c r="B365" s="2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1:59" ht="12.75" customHeight="1">
      <c r="A366" s="1"/>
      <c r="B366" s="2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1:59" ht="12.75" customHeight="1">
      <c r="A367" s="1"/>
      <c r="B367" s="2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1:59" ht="12.75" customHeight="1">
      <c r="A368" s="1"/>
      <c r="B368" s="2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1:59" ht="12.75" customHeight="1">
      <c r="A369" s="1"/>
      <c r="B369" s="2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1:59" ht="12.75" customHeight="1">
      <c r="A370" s="1"/>
      <c r="B370" s="2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1:59" ht="12.75" customHeight="1">
      <c r="A371" s="1"/>
      <c r="B371" s="2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1:59" ht="12.75" customHeight="1">
      <c r="A372" s="1"/>
      <c r="B372" s="2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1:59" ht="12.75" customHeight="1">
      <c r="A373" s="1"/>
      <c r="B373" s="2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1:59" ht="12.75" customHeight="1">
      <c r="A374" s="1"/>
      <c r="B374" s="2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1:59" ht="12.75" customHeight="1">
      <c r="A375" s="1"/>
      <c r="B375" s="2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1:59" ht="12.75" customHeight="1">
      <c r="A376" s="1"/>
      <c r="B376" s="2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1:59" ht="12.75" customHeight="1">
      <c r="A377" s="1"/>
      <c r="B377" s="2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1:59" ht="12.75" customHeight="1">
      <c r="A378" s="1"/>
      <c r="B378" s="2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1:59" ht="12.75" customHeight="1">
      <c r="A379" s="1"/>
      <c r="B379" s="2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1:59" ht="12.75" customHeight="1">
      <c r="A380" s="1"/>
      <c r="B380" s="2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1:59" ht="12.75" customHeight="1">
      <c r="A381" s="1"/>
      <c r="B381" s="2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1:59" ht="12.75" customHeight="1">
      <c r="A382" s="1"/>
      <c r="B382" s="2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1:59" ht="12.75" customHeight="1">
      <c r="A383" s="1"/>
      <c r="B383" s="2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1:59" ht="12.75" customHeight="1">
      <c r="A384" s="1"/>
      <c r="B384" s="2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1:59" ht="12.75" customHeight="1">
      <c r="A385" s="1"/>
      <c r="B385" s="2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1:59" ht="12.75" customHeight="1">
      <c r="A386" s="1"/>
      <c r="B386" s="2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1:59" ht="12.75" customHeight="1">
      <c r="A387" s="1"/>
      <c r="B387" s="2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1:59" ht="12.75" customHeight="1">
      <c r="A388" s="1"/>
      <c r="B388" s="2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1:59" ht="12.75" customHeight="1">
      <c r="A389" s="1"/>
      <c r="B389" s="2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1:59" ht="12.75" customHeight="1">
      <c r="A390" s="1"/>
      <c r="B390" s="2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1:59" ht="12.75" customHeight="1">
      <c r="A391" s="1"/>
      <c r="B391" s="2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1:59" ht="12.75" customHeight="1">
      <c r="A392" s="1"/>
      <c r="B392" s="2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1:59" ht="12.75" customHeight="1">
      <c r="A393" s="1"/>
      <c r="B393" s="2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1:59" ht="12.75" customHeight="1">
      <c r="A394" s="1"/>
      <c r="B394" s="2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1:59" ht="12.75" customHeight="1">
      <c r="A395" s="1"/>
      <c r="B395" s="2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1:59" ht="12.75" customHeight="1">
      <c r="A396" s="1"/>
      <c r="B396" s="2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1:59" ht="12.75" customHeight="1">
      <c r="A397" s="1"/>
      <c r="B397" s="2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1:59" ht="12.75" customHeight="1">
      <c r="A398" s="1"/>
      <c r="B398" s="2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1:59" ht="12.75" customHeight="1">
      <c r="A399" s="1"/>
      <c r="B399" s="2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1:59" ht="12.75" customHeight="1">
      <c r="A400" s="1"/>
      <c r="B400" s="2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1:59" ht="12.75" customHeight="1">
      <c r="A401" s="1"/>
      <c r="B401" s="2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1:59" ht="12.75" customHeight="1">
      <c r="A402" s="1"/>
      <c r="B402" s="2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1:59" ht="12.75" customHeight="1">
      <c r="A403" s="1"/>
      <c r="B403" s="2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1:59" ht="12.75" customHeight="1">
      <c r="A404" s="1"/>
      <c r="B404" s="2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1:59" ht="12.75" customHeight="1">
      <c r="A405" s="1"/>
      <c r="B405" s="2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1:59" ht="12.75" customHeight="1">
      <c r="A406" s="1"/>
      <c r="B406" s="2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1:59" ht="12.75" customHeight="1">
      <c r="A407" s="1"/>
      <c r="B407" s="2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1:59" ht="12.75" customHeight="1">
      <c r="A408" s="1"/>
      <c r="B408" s="2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1:59" ht="12.75" customHeight="1">
      <c r="A409" s="1"/>
      <c r="B409" s="2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1:59" ht="12.75" customHeight="1">
      <c r="A410" s="1"/>
      <c r="B410" s="2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1:59" ht="12.75" customHeight="1">
      <c r="A411" s="1"/>
      <c r="B411" s="2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1:59" ht="12.75" customHeight="1">
      <c r="A412" s="1"/>
      <c r="B412" s="2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1:59" ht="12.75" customHeight="1">
      <c r="A413" s="1"/>
      <c r="B413" s="2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1:59" ht="12.75" customHeight="1">
      <c r="A414" s="1"/>
      <c r="B414" s="2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1:59" ht="12.75" customHeight="1">
      <c r="A415" s="1"/>
      <c r="B415" s="2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1:59" ht="12.75" customHeight="1">
      <c r="A416" s="1"/>
      <c r="B416" s="2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1:59" ht="12.75" customHeight="1">
      <c r="A417" s="1"/>
      <c r="B417" s="2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1:59" ht="12.75" customHeight="1">
      <c r="A418" s="1"/>
      <c r="B418" s="2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1:59" ht="12.75" customHeight="1">
      <c r="A419" s="1"/>
      <c r="B419" s="2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1:59" ht="12.75" customHeight="1">
      <c r="A420" s="1"/>
      <c r="B420" s="2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1:59" ht="12.75" customHeight="1">
      <c r="A421" s="1"/>
      <c r="B421" s="2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1:59" ht="12.75" customHeight="1">
      <c r="A422" s="1"/>
      <c r="B422" s="2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1:59" ht="12.75" customHeight="1">
      <c r="A423" s="1"/>
      <c r="B423" s="2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1:59" ht="12.75" customHeight="1">
      <c r="A424" s="1"/>
      <c r="B424" s="2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1:59" ht="12.75" customHeight="1">
      <c r="A425" s="1"/>
      <c r="B425" s="2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1:59" ht="12.75" customHeight="1">
      <c r="A426" s="1"/>
      <c r="B426" s="2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1:59" ht="12.75" customHeight="1">
      <c r="A427" s="1"/>
      <c r="B427" s="2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1:59" ht="12.75" customHeight="1">
      <c r="A428" s="1"/>
      <c r="B428" s="2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1:59" ht="12.75" customHeight="1">
      <c r="A429" s="1"/>
      <c r="B429" s="2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1:59" ht="12.75" customHeight="1">
      <c r="A430" s="1"/>
      <c r="B430" s="2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1:59" ht="12.75" customHeight="1">
      <c r="A431" s="1"/>
      <c r="B431" s="2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1:59" ht="12.75" customHeight="1">
      <c r="A432" s="1"/>
      <c r="B432" s="2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1:59" ht="12.75" customHeight="1">
      <c r="A433" s="1"/>
      <c r="B433" s="2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1:59" ht="12.75" customHeight="1">
      <c r="A434" s="1"/>
      <c r="B434" s="2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1:59" ht="12.75" customHeight="1">
      <c r="A435" s="1"/>
      <c r="B435" s="2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1:59" ht="12.75" customHeight="1">
      <c r="A436" s="1"/>
      <c r="B436" s="2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1:59" ht="12.75" customHeight="1">
      <c r="A437" s="1"/>
      <c r="B437" s="2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1:59" ht="12.75" customHeight="1">
      <c r="A438" s="1"/>
      <c r="B438" s="2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1:59" ht="12.75" customHeight="1">
      <c r="A439" s="1"/>
      <c r="B439" s="2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1:59" ht="12.75" customHeight="1">
      <c r="A440" s="1"/>
      <c r="B440" s="2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1:59" ht="12.75" customHeight="1">
      <c r="A441" s="1"/>
      <c r="B441" s="2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1:59" ht="12.75" customHeight="1">
      <c r="A442" s="1"/>
      <c r="B442" s="2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1:59" ht="12.75" customHeight="1">
      <c r="A443" s="1"/>
      <c r="B443" s="2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1:59" ht="12.75" customHeight="1">
      <c r="A444" s="1"/>
      <c r="B444" s="2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1:59" ht="12.75" customHeight="1">
      <c r="A445" s="1"/>
      <c r="B445" s="2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1:59" ht="12.75" customHeight="1">
      <c r="A446" s="1"/>
      <c r="B446" s="2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1:59" ht="12.75" customHeight="1">
      <c r="A447" s="1"/>
      <c r="B447" s="2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1:59" ht="12.75" customHeight="1">
      <c r="A448" s="1"/>
      <c r="B448" s="2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1:59" ht="12.75" customHeight="1">
      <c r="A449" s="1"/>
      <c r="B449" s="2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1:59" ht="12.75" customHeight="1">
      <c r="A450" s="1"/>
      <c r="B450" s="2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1:59" ht="12.75" customHeight="1">
      <c r="A451" s="1"/>
      <c r="B451" s="2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1:59" ht="12.75" customHeight="1">
      <c r="A452" s="1"/>
      <c r="B452" s="2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1:59" ht="12.75" customHeight="1">
      <c r="A453" s="1"/>
      <c r="B453" s="2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1:59" ht="12.75" customHeight="1">
      <c r="A454" s="1"/>
      <c r="B454" s="2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1:59" ht="12.75" customHeight="1">
      <c r="A455" s="1"/>
      <c r="B455" s="2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1:59" ht="12.75" customHeight="1">
      <c r="A456" s="1"/>
      <c r="B456" s="2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1:59" ht="12.75" customHeight="1">
      <c r="A457" s="1"/>
      <c r="B457" s="2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1:59" ht="12.75" customHeight="1">
      <c r="A458" s="1"/>
      <c r="B458" s="2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1:59" ht="12.75" customHeight="1">
      <c r="A459" s="1"/>
      <c r="B459" s="2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1:59" ht="12.75" customHeight="1">
      <c r="A460" s="1"/>
      <c r="B460" s="2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1:59" ht="12.75" customHeight="1">
      <c r="A461" s="1"/>
      <c r="B461" s="2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1:59" ht="12.75" customHeight="1">
      <c r="A462" s="1"/>
      <c r="B462" s="2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1:59" ht="12.75" customHeight="1">
      <c r="A463" s="1"/>
      <c r="B463" s="2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1:59" ht="12.75" customHeight="1">
      <c r="A464" s="1"/>
      <c r="B464" s="2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1:59" ht="12.75" customHeight="1">
      <c r="A465" s="1"/>
      <c r="B465" s="2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1:59" ht="12.75" customHeight="1">
      <c r="A466" s="1"/>
      <c r="B466" s="2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1:59" ht="12.75" customHeight="1">
      <c r="A467" s="1"/>
      <c r="B467" s="2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1:59" ht="12.75" customHeight="1">
      <c r="A468" s="1"/>
      <c r="B468" s="2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1:59" ht="12.75" customHeight="1">
      <c r="A469" s="1"/>
      <c r="B469" s="2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1:59" ht="12.75" customHeight="1">
      <c r="A470" s="1"/>
      <c r="B470" s="2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1:59" ht="12.75" customHeight="1">
      <c r="A471" s="1"/>
      <c r="B471" s="2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1:59" ht="12.75" customHeight="1">
      <c r="A472" s="1"/>
      <c r="B472" s="2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1:59" ht="12.75" customHeight="1">
      <c r="A473" s="1"/>
      <c r="B473" s="2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1:59" ht="12.75" customHeight="1">
      <c r="A474" s="1"/>
      <c r="B474" s="2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1:59" ht="12.75" customHeight="1">
      <c r="A475" s="1"/>
      <c r="B475" s="2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1:59" ht="12.75" customHeight="1">
      <c r="A476" s="1"/>
      <c r="B476" s="2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1:59" ht="12.75" customHeight="1">
      <c r="A477" s="1"/>
      <c r="B477" s="2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1:59" ht="12.75" customHeight="1">
      <c r="A478" s="1"/>
      <c r="B478" s="2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1:59" ht="12.75" customHeight="1">
      <c r="A479" s="1"/>
      <c r="B479" s="2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1:59" ht="12.75" customHeight="1">
      <c r="A480" s="1"/>
      <c r="B480" s="2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1:59" ht="12.75" customHeight="1">
      <c r="A481" s="1"/>
      <c r="B481" s="2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1:59" ht="12.75" customHeight="1">
      <c r="A482" s="1"/>
      <c r="B482" s="2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1:59" ht="12.75" customHeight="1">
      <c r="A483" s="1"/>
      <c r="B483" s="2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1:59" ht="12.75" customHeight="1">
      <c r="A484" s="1"/>
      <c r="B484" s="2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1:59" ht="12.75" customHeight="1">
      <c r="A485" s="1"/>
      <c r="B485" s="2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1:59" ht="12.75" customHeight="1">
      <c r="A486" s="1"/>
      <c r="B486" s="2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1:59" ht="12.75" customHeight="1">
      <c r="A487" s="1"/>
      <c r="B487" s="2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1:59" ht="12.75" customHeight="1">
      <c r="A488" s="1"/>
      <c r="B488" s="2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1:59" ht="12.75" customHeight="1">
      <c r="A489" s="1"/>
      <c r="B489" s="2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1:59" ht="12.75" customHeight="1">
      <c r="A490" s="1"/>
      <c r="B490" s="2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1:59" ht="12.75" customHeight="1">
      <c r="A491" s="1"/>
      <c r="B491" s="2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1:59" ht="12.75" customHeight="1">
      <c r="A492" s="1"/>
      <c r="B492" s="2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1:59" ht="12.75" customHeight="1">
      <c r="A493" s="1"/>
      <c r="B493" s="2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1:59" ht="12.75" customHeight="1">
      <c r="A494" s="1"/>
      <c r="B494" s="2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1:59" ht="12.75" customHeight="1">
      <c r="A495" s="1"/>
      <c r="B495" s="2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1:59" ht="12.75" customHeight="1">
      <c r="A496" s="1"/>
      <c r="B496" s="2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 spans="1:59" ht="12.75" customHeight="1">
      <c r="A497" s="1"/>
      <c r="B497" s="2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 spans="1:59" ht="12.75" customHeight="1">
      <c r="A498" s="1"/>
      <c r="B498" s="2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 spans="1:59" ht="12.75" customHeight="1">
      <c r="A499" s="1"/>
      <c r="B499" s="2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 spans="1:59" ht="12.75" customHeight="1">
      <c r="A500" s="1"/>
      <c r="B500" s="2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 spans="1:59" ht="12.75" customHeight="1">
      <c r="A501" s="1"/>
      <c r="B501" s="2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1:59" ht="12.75" customHeight="1">
      <c r="A502" s="1"/>
      <c r="B502" s="2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1:59" ht="12.75" customHeight="1">
      <c r="A503" s="1"/>
      <c r="B503" s="2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1:59" ht="12.75" customHeight="1">
      <c r="A504" s="1"/>
      <c r="B504" s="2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1:59" ht="12.75" customHeight="1">
      <c r="A505" s="1"/>
      <c r="B505" s="2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1:59" ht="12.75" customHeight="1">
      <c r="A506" s="1"/>
      <c r="B506" s="2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1:59" ht="12.75" customHeight="1">
      <c r="A507" s="1"/>
      <c r="B507" s="2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1:59" ht="12.75" customHeight="1">
      <c r="A508" s="1"/>
      <c r="B508" s="2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1:59" ht="12.75" customHeight="1">
      <c r="A509" s="1"/>
      <c r="B509" s="2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1:59" ht="12.75" customHeight="1">
      <c r="A510" s="1"/>
      <c r="B510" s="2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1:59" ht="12.75" customHeight="1">
      <c r="A511" s="1"/>
      <c r="B511" s="2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1:59" ht="12.75" customHeight="1">
      <c r="A512" s="1"/>
      <c r="B512" s="2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1:59" ht="12.75" customHeight="1">
      <c r="A513" s="1"/>
      <c r="B513" s="2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1:59" ht="12.75" customHeight="1">
      <c r="A514" s="1"/>
      <c r="B514" s="2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1:59" ht="12.75" customHeight="1">
      <c r="A515" s="1"/>
      <c r="B515" s="2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1:59" ht="12.75" customHeight="1">
      <c r="A516" s="1"/>
      <c r="B516" s="2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1:59" ht="12.75" customHeight="1">
      <c r="A517" s="1"/>
      <c r="B517" s="2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1:59" ht="12.75" customHeight="1">
      <c r="A518" s="1"/>
      <c r="B518" s="2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1:59" ht="12.75" customHeight="1">
      <c r="A519" s="1"/>
      <c r="B519" s="2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1:59" ht="12.75" customHeight="1">
      <c r="A520" s="1"/>
      <c r="B520" s="2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1:59" ht="12.75" customHeight="1">
      <c r="A521" s="1"/>
      <c r="B521" s="2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1:59" ht="12.75" customHeight="1">
      <c r="A522" s="1"/>
      <c r="B522" s="2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1:59" ht="12.75" customHeight="1">
      <c r="A523" s="1"/>
      <c r="B523" s="2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1:59" ht="12.75" customHeight="1">
      <c r="A524" s="1"/>
      <c r="B524" s="2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1:59" ht="12.75" customHeight="1">
      <c r="A525" s="1"/>
      <c r="B525" s="2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1:59" ht="12.75" customHeight="1">
      <c r="A526" s="1"/>
      <c r="B526" s="2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1:59" ht="12.75" customHeight="1">
      <c r="A527" s="1"/>
      <c r="B527" s="2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1:59" ht="12.75" customHeight="1">
      <c r="A528" s="1"/>
      <c r="B528" s="2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1:59" ht="12.75" customHeight="1">
      <c r="A529" s="1"/>
      <c r="B529" s="2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1:59" ht="12.75" customHeight="1">
      <c r="A530" s="1"/>
      <c r="B530" s="2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1:59" ht="12.75" customHeight="1">
      <c r="A531" s="1"/>
      <c r="B531" s="2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1:59" ht="12.75" customHeight="1">
      <c r="A532" s="1"/>
      <c r="B532" s="2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1:59" ht="12.75" customHeight="1">
      <c r="A533" s="1"/>
      <c r="B533" s="2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1:59" ht="12.75" customHeight="1">
      <c r="A534" s="1"/>
      <c r="B534" s="2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1:59" ht="12.75" customHeight="1">
      <c r="A535" s="1"/>
      <c r="B535" s="2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1:59" ht="12.75" customHeight="1">
      <c r="A536" s="1"/>
      <c r="B536" s="2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1:59" ht="12.75" customHeight="1">
      <c r="A537" s="1"/>
      <c r="B537" s="2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1:59" ht="12.75" customHeight="1">
      <c r="A538" s="1"/>
      <c r="B538" s="2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1:59" ht="12.75" customHeight="1">
      <c r="A539" s="1"/>
      <c r="B539" s="2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1:59" ht="12.75" customHeight="1">
      <c r="A540" s="1"/>
      <c r="B540" s="2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1:59" ht="12.75" customHeight="1">
      <c r="A541" s="1"/>
      <c r="B541" s="2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1:59" ht="12.75" customHeight="1">
      <c r="A542" s="1"/>
      <c r="B542" s="2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1:59" ht="12.75" customHeight="1">
      <c r="A543" s="1"/>
      <c r="B543" s="2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1:59" ht="12.75" customHeight="1">
      <c r="A544" s="1"/>
      <c r="B544" s="2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1:59" ht="12.75" customHeight="1">
      <c r="A545" s="1"/>
      <c r="B545" s="2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1:59" ht="12.75" customHeight="1">
      <c r="A546" s="1"/>
      <c r="B546" s="2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1:59" ht="12.75" customHeight="1">
      <c r="A547" s="1"/>
      <c r="B547" s="2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1:59" ht="12.75" customHeight="1">
      <c r="A548" s="1"/>
      <c r="B548" s="2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1:59" ht="12.75" customHeight="1">
      <c r="A549" s="1"/>
      <c r="B549" s="2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1:59" ht="12.75" customHeight="1">
      <c r="A550" s="1"/>
      <c r="B550" s="2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1:59" ht="12.75" customHeight="1">
      <c r="A551" s="1"/>
      <c r="B551" s="2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1:59" ht="12.75" customHeight="1">
      <c r="A552" s="1"/>
      <c r="B552" s="2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1:59" ht="12.75" customHeight="1">
      <c r="A553" s="1"/>
      <c r="B553" s="2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1:59" ht="12.75" customHeight="1">
      <c r="A554" s="1"/>
      <c r="B554" s="2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1:59" ht="12.75" customHeight="1">
      <c r="A555" s="1"/>
      <c r="B555" s="2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1:59" ht="12.75" customHeight="1">
      <c r="A556" s="1"/>
      <c r="B556" s="2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1:59" ht="12.75" customHeight="1">
      <c r="A557" s="1"/>
      <c r="B557" s="2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1:59" ht="12.75" customHeight="1">
      <c r="A558" s="1"/>
      <c r="B558" s="2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1:59" ht="12.75" customHeight="1">
      <c r="A559" s="1"/>
      <c r="B559" s="2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1:59" ht="12.75" customHeight="1">
      <c r="A560" s="1"/>
      <c r="B560" s="2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1:59" ht="12.75" customHeight="1">
      <c r="A561" s="1"/>
      <c r="B561" s="2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1:59" ht="12.75" customHeight="1">
      <c r="A562" s="1"/>
      <c r="B562" s="2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1:59" ht="12.75" customHeight="1">
      <c r="A563" s="1"/>
      <c r="B563" s="2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1:59" ht="12.75" customHeight="1">
      <c r="A564" s="1"/>
      <c r="B564" s="2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1:59" ht="12.75" customHeight="1">
      <c r="A565" s="1"/>
      <c r="B565" s="2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1:59" ht="12.75" customHeight="1">
      <c r="A566" s="1"/>
      <c r="B566" s="2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1:59" ht="12.75" customHeight="1">
      <c r="A567" s="1"/>
      <c r="B567" s="2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1:59" ht="12.75" customHeight="1">
      <c r="A568" s="1"/>
      <c r="B568" s="2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1:59" ht="12.75" customHeight="1">
      <c r="A569" s="1"/>
      <c r="B569" s="2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1:59" ht="12.75" customHeight="1">
      <c r="A570" s="1"/>
      <c r="B570" s="2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1:59" ht="12.75" customHeight="1">
      <c r="A571" s="1"/>
      <c r="B571" s="2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1:59" ht="12.75" customHeight="1">
      <c r="A572" s="1"/>
      <c r="B572" s="2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1:59" ht="12.75" customHeight="1">
      <c r="A573" s="1"/>
      <c r="B573" s="2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1:59" ht="12.75" customHeight="1">
      <c r="A574" s="1"/>
      <c r="B574" s="2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1:59" ht="12.75" customHeight="1">
      <c r="A575" s="1"/>
      <c r="B575" s="2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1:59" ht="12.75" customHeight="1">
      <c r="A576" s="1"/>
      <c r="B576" s="2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1:59" ht="12.75" customHeight="1">
      <c r="A577" s="1"/>
      <c r="B577" s="2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1:59" ht="12.75" customHeight="1">
      <c r="A578" s="1"/>
      <c r="B578" s="2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1:59" ht="12.75" customHeight="1">
      <c r="A579" s="1"/>
      <c r="B579" s="2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1:59" ht="12.75" customHeight="1">
      <c r="A580" s="1"/>
      <c r="B580" s="2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1:59" ht="12.75" customHeight="1">
      <c r="A581" s="1"/>
      <c r="B581" s="2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1:59" ht="12.75" customHeight="1">
      <c r="A582" s="1"/>
      <c r="B582" s="2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1:59" ht="12.75" customHeight="1">
      <c r="A583" s="1"/>
      <c r="B583" s="2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1:59" ht="12.75" customHeight="1">
      <c r="A584" s="1"/>
      <c r="B584" s="2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1:59" ht="12.75" customHeight="1">
      <c r="A585" s="1"/>
      <c r="B585" s="2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1:59" ht="12.75" customHeight="1">
      <c r="A586" s="1"/>
      <c r="B586" s="2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1:59" ht="12.75" customHeight="1">
      <c r="A587" s="1"/>
      <c r="B587" s="2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1:59" ht="12.75" customHeight="1">
      <c r="A588" s="1"/>
      <c r="B588" s="2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1:59" ht="12.75" customHeight="1">
      <c r="A589" s="1"/>
      <c r="B589" s="2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1:59" ht="12.75" customHeight="1">
      <c r="A590" s="1"/>
      <c r="B590" s="2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1:59" ht="12.75" customHeight="1">
      <c r="A591" s="1"/>
      <c r="B591" s="2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1:59" ht="12.75" customHeight="1">
      <c r="A592" s="1"/>
      <c r="B592" s="2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1:59" ht="12.75" customHeight="1">
      <c r="A593" s="1"/>
      <c r="B593" s="2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1:59" ht="12.75" customHeight="1">
      <c r="A594" s="1"/>
      <c r="B594" s="2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1:59" ht="12.75" customHeight="1">
      <c r="A595" s="1"/>
      <c r="B595" s="2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1:59" ht="12.75" customHeight="1">
      <c r="A596" s="1"/>
      <c r="B596" s="2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1:59" ht="12.75" customHeight="1">
      <c r="A597" s="1"/>
      <c r="B597" s="2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1:59" ht="12.75" customHeight="1">
      <c r="A598" s="1"/>
      <c r="B598" s="2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1:59" ht="12.75" customHeight="1">
      <c r="A599" s="1"/>
      <c r="B599" s="2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1:59" ht="12.75" customHeight="1">
      <c r="A600" s="1"/>
      <c r="B600" s="2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1:59" ht="12.75" customHeight="1">
      <c r="A601" s="1"/>
      <c r="B601" s="2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1:59" ht="12.75" customHeight="1">
      <c r="A602" s="1"/>
      <c r="B602" s="2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1:59" ht="12.75" customHeight="1">
      <c r="A603" s="1"/>
      <c r="B603" s="2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1:59" ht="12.75" customHeight="1">
      <c r="A604" s="1"/>
      <c r="B604" s="2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1:59" ht="12.75" customHeight="1">
      <c r="A605" s="1"/>
      <c r="B605" s="2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1:59" ht="12.75" customHeight="1">
      <c r="A606" s="1"/>
      <c r="B606" s="2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1:59" ht="12.75" customHeight="1">
      <c r="A607" s="1"/>
      <c r="B607" s="2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1:59" ht="12.75" customHeight="1">
      <c r="A608" s="1"/>
      <c r="B608" s="2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1:59" ht="12.75" customHeight="1">
      <c r="A609" s="1"/>
      <c r="B609" s="2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1:59" ht="12.75" customHeight="1">
      <c r="A610" s="1"/>
      <c r="B610" s="2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1:59" ht="12.75" customHeight="1">
      <c r="A611" s="1"/>
      <c r="B611" s="2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1:59" ht="12.75" customHeight="1">
      <c r="A612" s="1"/>
      <c r="B612" s="2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1:59" ht="12.75" customHeight="1">
      <c r="A613" s="1"/>
      <c r="B613" s="2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1:59" ht="12.75" customHeight="1">
      <c r="A614" s="1"/>
      <c r="B614" s="2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1:59" ht="12.75" customHeight="1">
      <c r="A615" s="1"/>
      <c r="B615" s="2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1:59" ht="12.75" customHeight="1">
      <c r="A616" s="1"/>
      <c r="B616" s="2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1:59" ht="12.75" customHeight="1">
      <c r="A617" s="1"/>
      <c r="B617" s="2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1:59" ht="12.75" customHeight="1">
      <c r="A618" s="1"/>
      <c r="B618" s="2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1:59" ht="12.75" customHeight="1">
      <c r="A619" s="1"/>
      <c r="B619" s="2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1:59" ht="12.75" customHeight="1">
      <c r="A620" s="1"/>
      <c r="B620" s="2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1:59" ht="12.75" customHeight="1">
      <c r="A621" s="1"/>
      <c r="B621" s="2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1:59" ht="12.75" customHeight="1">
      <c r="A622" s="1"/>
      <c r="B622" s="2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1:59" ht="12.75" customHeight="1">
      <c r="A623" s="1"/>
      <c r="B623" s="2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1:59" ht="12.75" customHeight="1">
      <c r="A624" s="1"/>
      <c r="B624" s="2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1:59" ht="12.75" customHeight="1">
      <c r="A625" s="1"/>
      <c r="B625" s="2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1:59" ht="12.75" customHeight="1">
      <c r="A626" s="1"/>
      <c r="B626" s="2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1:59" ht="12.75" customHeight="1">
      <c r="A627" s="1"/>
      <c r="B627" s="2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1:59" ht="12.75" customHeight="1">
      <c r="A628" s="1"/>
      <c r="B628" s="2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1:59" ht="12.75" customHeight="1">
      <c r="A629" s="1"/>
      <c r="B629" s="2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1:59" ht="12.75" customHeight="1">
      <c r="A630" s="1"/>
      <c r="B630" s="2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1:59" ht="12.75" customHeight="1">
      <c r="A631" s="1"/>
      <c r="B631" s="2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1:59" ht="12.75" customHeight="1">
      <c r="A632" s="1"/>
      <c r="B632" s="2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1:59" ht="12.75" customHeight="1">
      <c r="A633" s="1"/>
      <c r="B633" s="2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1:59" ht="12.75" customHeight="1">
      <c r="A634" s="1"/>
      <c r="B634" s="2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1:59" ht="12.75" customHeight="1">
      <c r="A635" s="1"/>
      <c r="B635" s="2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1:59" ht="12.75" customHeight="1">
      <c r="A636" s="1"/>
      <c r="B636" s="2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1:59" ht="12.75" customHeight="1">
      <c r="A637" s="1"/>
      <c r="B637" s="2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1:59" ht="12.75" customHeight="1">
      <c r="A638" s="1"/>
      <c r="B638" s="2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1:59" ht="12.75" customHeight="1">
      <c r="A639" s="1"/>
      <c r="B639" s="2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1:59" ht="12.75" customHeight="1">
      <c r="A640" s="1"/>
      <c r="B640" s="2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1:59" ht="12.75" customHeight="1">
      <c r="A641" s="1"/>
      <c r="B641" s="2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1:59" ht="12.75" customHeight="1">
      <c r="A642" s="1"/>
      <c r="B642" s="2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1:59" ht="12.75" customHeight="1">
      <c r="A643" s="1"/>
      <c r="B643" s="2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1:59" ht="12.75" customHeight="1">
      <c r="A644" s="1"/>
      <c r="B644" s="2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1:59" ht="12.75" customHeight="1">
      <c r="A645" s="1"/>
      <c r="B645" s="2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1:59" ht="12.75" customHeight="1">
      <c r="A646" s="1"/>
      <c r="B646" s="2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1:59" ht="12.75" customHeight="1">
      <c r="A647" s="1"/>
      <c r="B647" s="2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1:59" ht="12.75" customHeight="1">
      <c r="A648" s="1"/>
      <c r="B648" s="2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1:59" ht="12.75" customHeight="1">
      <c r="A649" s="1"/>
      <c r="B649" s="2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1:59" ht="12.75" customHeight="1">
      <c r="A650" s="1"/>
      <c r="B650" s="2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1:59" ht="12.75" customHeight="1">
      <c r="A651" s="1"/>
      <c r="B651" s="2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1:59" ht="12.75" customHeight="1">
      <c r="A652" s="1"/>
      <c r="B652" s="2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1:59" ht="12.75" customHeight="1">
      <c r="A653" s="1"/>
      <c r="B653" s="2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1:59" ht="12.75" customHeight="1">
      <c r="A654" s="1"/>
      <c r="B654" s="2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1:59" ht="12.75" customHeight="1">
      <c r="A655" s="1"/>
      <c r="B655" s="2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1:59" ht="12.75" customHeight="1">
      <c r="A656" s="1"/>
      <c r="B656" s="2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1:59" ht="12.75" customHeight="1">
      <c r="A657" s="1"/>
      <c r="B657" s="2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1:59" ht="12.75" customHeight="1">
      <c r="A658" s="1"/>
      <c r="B658" s="2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1:59" ht="12.75" customHeight="1">
      <c r="A659" s="1"/>
      <c r="B659" s="2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1:59" ht="12.75" customHeight="1">
      <c r="A660" s="1"/>
      <c r="B660" s="2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1:59" ht="12.75" customHeight="1">
      <c r="A661" s="1"/>
      <c r="B661" s="2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1:59" ht="12.75" customHeight="1">
      <c r="A662" s="1"/>
      <c r="B662" s="2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1:59" ht="12.75" customHeight="1">
      <c r="A663" s="1"/>
      <c r="B663" s="2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1:59" ht="12.75" customHeight="1">
      <c r="A664" s="1"/>
      <c r="B664" s="2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1:59" ht="12.75" customHeight="1">
      <c r="A665" s="1"/>
      <c r="B665" s="2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1:59" ht="12.75" customHeight="1">
      <c r="A666" s="1"/>
      <c r="B666" s="2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1:59" ht="12.75" customHeight="1">
      <c r="A667" s="1"/>
      <c r="B667" s="2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1:59" ht="12.75" customHeight="1">
      <c r="A668" s="1"/>
      <c r="B668" s="2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1:59" ht="12.75" customHeight="1">
      <c r="A669" s="1"/>
      <c r="B669" s="2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1:59" ht="12.75" customHeight="1">
      <c r="A670" s="1"/>
      <c r="B670" s="2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1:59" ht="12.75" customHeight="1">
      <c r="A671" s="1"/>
      <c r="B671" s="2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1:59" ht="12.75" customHeight="1">
      <c r="A672" s="1"/>
      <c r="B672" s="2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1:59" ht="12.75" customHeight="1">
      <c r="A673" s="1"/>
      <c r="B673" s="2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1:59" ht="12.75" customHeight="1">
      <c r="A674" s="1"/>
      <c r="B674" s="2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1:59" ht="12.75" customHeight="1">
      <c r="A675" s="1"/>
      <c r="B675" s="2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1:59" ht="12.75" customHeight="1">
      <c r="A676" s="1"/>
      <c r="B676" s="2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1:59" ht="12.75" customHeight="1">
      <c r="A677" s="1"/>
      <c r="B677" s="2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1:59" ht="12.75" customHeight="1">
      <c r="A678" s="1"/>
      <c r="B678" s="2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1:59" ht="12.75" customHeight="1">
      <c r="A679" s="1"/>
      <c r="B679" s="2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1:59" ht="12.75" customHeight="1">
      <c r="A680" s="1"/>
      <c r="B680" s="2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1:59" ht="12.75" customHeight="1">
      <c r="A681" s="1"/>
      <c r="B681" s="2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1:59" ht="12.75" customHeight="1">
      <c r="A682" s="1"/>
      <c r="B682" s="2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1:59" ht="12.75" customHeight="1">
      <c r="A683" s="1"/>
      <c r="B683" s="2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1:59" ht="12.75" customHeight="1">
      <c r="A684" s="1"/>
      <c r="B684" s="2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1:59" ht="12.75" customHeight="1">
      <c r="A685" s="1"/>
      <c r="B685" s="2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1:59" ht="12.75" customHeight="1">
      <c r="A686" s="1"/>
      <c r="B686" s="2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1:59" ht="12.75" customHeight="1">
      <c r="A687" s="1"/>
      <c r="B687" s="2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1:59" ht="12.75" customHeight="1">
      <c r="A688" s="1"/>
      <c r="B688" s="2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1:59" ht="12.75" customHeight="1">
      <c r="A689" s="1"/>
      <c r="B689" s="2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1:59" ht="12.75" customHeight="1">
      <c r="A690" s="1"/>
      <c r="B690" s="2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1:59" ht="12.75" customHeight="1">
      <c r="A691" s="1"/>
      <c r="B691" s="2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1:59" ht="12.75" customHeight="1">
      <c r="A692" s="1"/>
      <c r="B692" s="2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1:59" ht="12.75" customHeight="1">
      <c r="A693" s="1"/>
      <c r="B693" s="2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1:59" ht="12.75" customHeight="1">
      <c r="A694" s="1"/>
      <c r="B694" s="2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1:59" ht="12.75" customHeight="1">
      <c r="A695" s="1"/>
      <c r="B695" s="2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1:59" ht="12.75" customHeight="1">
      <c r="A696" s="1"/>
      <c r="B696" s="2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1:59" ht="12.75" customHeight="1">
      <c r="A697" s="1"/>
      <c r="B697" s="2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1:59" ht="12.75" customHeight="1">
      <c r="A698" s="1"/>
      <c r="B698" s="2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1:59" ht="12.75" customHeight="1">
      <c r="A699" s="1"/>
      <c r="B699" s="2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1:59" ht="12.75" customHeight="1">
      <c r="A700" s="1"/>
      <c r="B700" s="2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1:59" ht="12.75" customHeight="1">
      <c r="A701" s="1"/>
      <c r="B701" s="2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1:59" ht="12.75" customHeight="1">
      <c r="A702" s="1"/>
      <c r="B702" s="2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1:59" ht="12.75" customHeight="1">
      <c r="A703" s="1"/>
      <c r="B703" s="2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1:59" ht="12.75" customHeight="1">
      <c r="A704" s="1"/>
      <c r="B704" s="2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1:59" ht="12.75" customHeight="1">
      <c r="A705" s="1"/>
      <c r="B705" s="2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1:59" ht="12.75" customHeight="1">
      <c r="A706" s="1"/>
      <c r="B706" s="2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1:59" ht="12.75" customHeight="1">
      <c r="A707" s="1"/>
      <c r="B707" s="2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1:59" ht="12.75" customHeight="1">
      <c r="A708" s="1"/>
      <c r="B708" s="2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1:59" ht="12.75" customHeight="1">
      <c r="A709" s="1"/>
      <c r="B709" s="2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1:59" ht="12.75" customHeight="1">
      <c r="A710" s="1"/>
      <c r="B710" s="2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1:59" ht="12.75" customHeight="1">
      <c r="A711" s="1"/>
      <c r="B711" s="2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1:59" ht="12.75" customHeight="1">
      <c r="A712" s="1"/>
      <c r="B712" s="2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1:59" ht="12.75" customHeight="1">
      <c r="A713" s="1"/>
      <c r="B713" s="2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1:59" ht="12.75" customHeight="1">
      <c r="A714" s="1"/>
      <c r="B714" s="2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1:59" ht="12.75" customHeight="1">
      <c r="A715" s="1"/>
      <c r="B715" s="2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1:59" ht="12.75" customHeight="1">
      <c r="A716" s="1"/>
      <c r="B716" s="2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1:59" ht="12.75" customHeight="1">
      <c r="A717" s="1"/>
      <c r="B717" s="2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1:59" ht="12.75" customHeight="1">
      <c r="A718" s="1"/>
      <c r="B718" s="2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1:59" ht="12.75" customHeight="1">
      <c r="A719" s="1"/>
      <c r="B719" s="2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1:59" ht="12.75" customHeight="1">
      <c r="A720" s="1"/>
      <c r="B720" s="2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1:59" ht="12.75" customHeight="1">
      <c r="A721" s="1"/>
      <c r="B721" s="2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1:59" ht="12.75" customHeight="1">
      <c r="A722" s="1"/>
      <c r="B722" s="2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1:59" ht="12.75" customHeight="1">
      <c r="A723" s="1"/>
      <c r="B723" s="2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1:59" ht="12.75" customHeight="1">
      <c r="A724" s="1"/>
      <c r="B724" s="2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1:59" ht="12.75" customHeight="1">
      <c r="A725" s="1"/>
      <c r="B725" s="2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1:59" ht="12.75" customHeight="1">
      <c r="A726" s="1"/>
      <c r="B726" s="2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1:59" ht="12.75" customHeight="1">
      <c r="A727" s="1"/>
      <c r="B727" s="2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1:59" ht="12.75" customHeight="1">
      <c r="A728" s="1"/>
      <c r="B728" s="2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1:59" ht="12.75" customHeight="1">
      <c r="A729" s="1"/>
      <c r="B729" s="2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1:59" ht="12.75" customHeight="1">
      <c r="A730" s="1"/>
      <c r="B730" s="2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1:59" ht="12.75" customHeight="1">
      <c r="A731" s="1"/>
      <c r="B731" s="2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1:59" ht="12.75" customHeight="1">
      <c r="A732" s="1"/>
      <c r="B732" s="2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1:59" ht="12.75" customHeight="1">
      <c r="A733" s="1"/>
      <c r="B733" s="2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1:59" ht="12.75" customHeight="1">
      <c r="A734" s="1"/>
      <c r="B734" s="2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1:59" ht="12.75" customHeight="1">
      <c r="A735" s="1"/>
      <c r="B735" s="2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1:59" ht="12.75" customHeight="1">
      <c r="A736" s="1"/>
      <c r="B736" s="2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1:59" ht="12.75" customHeight="1">
      <c r="A737" s="1"/>
      <c r="B737" s="2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1:59" ht="12.75" customHeight="1">
      <c r="A738" s="1"/>
      <c r="B738" s="2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1:59" ht="12.75" customHeight="1">
      <c r="A739" s="1"/>
      <c r="B739" s="2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1:59" ht="12.75" customHeight="1">
      <c r="A740" s="1"/>
      <c r="B740" s="2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1:59" ht="12.75" customHeight="1">
      <c r="A741" s="1"/>
      <c r="B741" s="2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1:59" ht="12.75" customHeight="1">
      <c r="A742" s="1"/>
      <c r="B742" s="2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1:59" ht="12.75" customHeight="1">
      <c r="A743" s="1"/>
      <c r="B743" s="2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1:59" ht="12.75" customHeight="1">
      <c r="A744" s="1"/>
      <c r="B744" s="2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1:59" ht="12.75" customHeight="1">
      <c r="A745" s="1"/>
      <c r="B745" s="2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1:59" ht="12.75" customHeight="1">
      <c r="A746" s="1"/>
      <c r="B746" s="2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1:59" ht="12.75" customHeight="1">
      <c r="A747" s="1"/>
      <c r="B747" s="2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1:59" ht="12.75" customHeight="1">
      <c r="A748" s="1"/>
      <c r="B748" s="2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1:59" ht="12.75" customHeight="1">
      <c r="A749" s="1"/>
      <c r="B749" s="2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1:59" ht="12.75" customHeight="1">
      <c r="A750" s="1"/>
      <c r="B750" s="2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1:59" ht="12.75" customHeight="1">
      <c r="A751" s="1"/>
      <c r="B751" s="2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1:59" ht="12.75" customHeight="1">
      <c r="A752" s="1"/>
      <c r="B752" s="2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1:59" ht="12.75" customHeight="1">
      <c r="A753" s="1"/>
      <c r="B753" s="2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1:59" ht="12.75" customHeight="1">
      <c r="A754" s="1"/>
      <c r="B754" s="2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1:59" ht="12.75" customHeight="1">
      <c r="A755" s="1"/>
      <c r="B755" s="2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1:59" ht="12.75" customHeight="1">
      <c r="A756" s="1"/>
      <c r="B756" s="2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1:59" ht="12.75" customHeight="1">
      <c r="A757" s="1"/>
      <c r="B757" s="2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1:59" ht="12.75" customHeight="1">
      <c r="A758" s="1"/>
      <c r="B758" s="2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1:59" ht="12.75" customHeight="1">
      <c r="A759" s="1"/>
      <c r="B759" s="2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1:59" ht="12.75" customHeight="1">
      <c r="A760" s="1"/>
      <c r="B760" s="2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1:59" ht="12.75" customHeight="1">
      <c r="A761" s="1"/>
      <c r="B761" s="2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1:59" ht="12.75" customHeight="1">
      <c r="A762" s="1"/>
      <c r="B762" s="2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1:59" ht="12.75" customHeight="1">
      <c r="A763" s="1"/>
      <c r="B763" s="2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1:59" ht="12.75" customHeight="1">
      <c r="A764" s="1"/>
      <c r="B764" s="2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1:59" ht="12.75" customHeight="1">
      <c r="A765" s="1"/>
      <c r="B765" s="2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1:59" ht="12.75" customHeight="1">
      <c r="A766" s="1"/>
      <c r="B766" s="2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1:59" ht="12.75" customHeight="1">
      <c r="A767" s="1"/>
      <c r="B767" s="2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1:59" ht="12.75" customHeight="1">
      <c r="A768" s="1"/>
      <c r="B768" s="2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1:59" ht="12.75" customHeight="1">
      <c r="A769" s="1"/>
      <c r="B769" s="2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1:59" ht="12.75" customHeight="1">
      <c r="A770" s="1"/>
      <c r="B770" s="2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1:59" ht="12.75" customHeight="1">
      <c r="A771" s="1"/>
      <c r="B771" s="2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1:59" ht="12.75" customHeight="1">
      <c r="A772" s="1"/>
      <c r="B772" s="2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1:59" ht="12.75" customHeight="1">
      <c r="A773" s="1"/>
      <c r="B773" s="2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1:59" ht="12.75" customHeight="1">
      <c r="A774" s="1"/>
      <c r="B774" s="2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1:59" ht="12.75" customHeight="1">
      <c r="A775" s="1"/>
      <c r="B775" s="2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1:59" ht="12.75" customHeight="1">
      <c r="A776" s="1"/>
      <c r="B776" s="2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1:59" ht="12.75" customHeight="1">
      <c r="A777" s="1"/>
      <c r="B777" s="2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1:59" ht="12.75" customHeight="1">
      <c r="A778" s="1"/>
      <c r="B778" s="2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1:59" ht="12.75" customHeight="1">
      <c r="A779" s="1"/>
      <c r="B779" s="2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1:59" ht="12.75" customHeight="1">
      <c r="A780" s="1"/>
      <c r="B780" s="2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1:59" ht="12.75" customHeight="1">
      <c r="A781" s="1"/>
      <c r="B781" s="2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1:59" ht="12.75" customHeight="1">
      <c r="A782" s="1"/>
      <c r="B782" s="2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1:59" ht="12.75" customHeight="1">
      <c r="A783" s="1"/>
      <c r="B783" s="2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1:59" ht="12.75" customHeight="1">
      <c r="A784" s="1"/>
      <c r="B784" s="2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1:59" ht="12.75" customHeight="1">
      <c r="A785" s="1"/>
      <c r="B785" s="2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1:59" ht="12.75" customHeight="1">
      <c r="A786" s="1"/>
      <c r="B786" s="2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 spans="1:59" ht="12.75" customHeight="1">
      <c r="A787" s="1"/>
      <c r="B787" s="2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 spans="1:59" ht="12.75" customHeight="1">
      <c r="A788" s="1"/>
      <c r="B788" s="2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 spans="1:59" ht="12.75" customHeight="1">
      <c r="A789" s="1"/>
      <c r="B789" s="2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 spans="1:59" ht="12.75" customHeight="1">
      <c r="A790" s="1"/>
      <c r="B790" s="2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 spans="1:59" ht="12.75" customHeight="1">
      <c r="A791" s="1"/>
      <c r="B791" s="2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 spans="1:59" ht="12.75" customHeight="1">
      <c r="A792" s="1"/>
      <c r="B792" s="2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 spans="1:59" ht="12.75" customHeight="1">
      <c r="A793" s="1"/>
      <c r="B793" s="2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 spans="1:59" ht="12.75" customHeight="1">
      <c r="A794" s="1"/>
      <c r="B794" s="2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 spans="1:59" ht="12.75" customHeight="1">
      <c r="A795" s="1"/>
      <c r="B795" s="2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 spans="1:59" ht="12.75" customHeight="1">
      <c r="A796" s="1"/>
      <c r="B796" s="2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 spans="1:59" ht="12.75" customHeight="1">
      <c r="A797" s="1"/>
      <c r="B797" s="2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 spans="1:59" ht="12.75" customHeight="1">
      <c r="A798" s="1"/>
      <c r="B798" s="2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 spans="1:59" ht="12.75" customHeight="1">
      <c r="A799" s="1"/>
      <c r="B799" s="2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 spans="1:59" ht="12.75" customHeight="1">
      <c r="A800" s="1"/>
      <c r="B800" s="2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 spans="1:59" ht="12.75" customHeight="1">
      <c r="A801" s="1"/>
      <c r="B801" s="2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 spans="1:59" ht="12.75" customHeight="1">
      <c r="A802" s="1"/>
      <c r="B802" s="2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 spans="1:59" ht="12.75" customHeight="1">
      <c r="A803" s="1"/>
      <c r="B803" s="2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 spans="1:59" ht="12.75" customHeight="1">
      <c r="A804" s="1"/>
      <c r="B804" s="2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 spans="1:59" ht="12.75" customHeight="1">
      <c r="A805" s="1"/>
      <c r="B805" s="2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 spans="1:59" ht="12.75" customHeight="1">
      <c r="A806" s="1"/>
      <c r="B806" s="2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 spans="1:59" ht="12.75" customHeight="1">
      <c r="A807" s="1"/>
      <c r="B807" s="2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 spans="1:59" ht="12.75" customHeight="1">
      <c r="A808" s="1"/>
      <c r="B808" s="2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 spans="1:59" ht="12.75" customHeight="1">
      <c r="A809" s="1"/>
      <c r="B809" s="2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 spans="1:59" ht="12.75" customHeight="1">
      <c r="A810" s="1"/>
      <c r="B810" s="2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 spans="1:59" ht="12.75" customHeight="1">
      <c r="A811" s="1"/>
      <c r="B811" s="2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 spans="1:59" ht="12.75" customHeight="1">
      <c r="A812" s="1"/>
      <c r="B812" s="2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 spans="1:59" ht="12.75" customHeight="1">
      <c r="A813" s="1"/>
      <c r="B813" s="2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 spans="1:59" ht="12.75" customHeight="1">
      <c r="A814" s="1"/>
      <c r="B814" s="2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 spans="1:59" ht="12.75" customHeight="1">
      <c r="A815" s="1"/>
      <c r="B815" s="2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 spans="1:59" ht="12.75" customHeight="1">
      <c r="A816" s="1"/>
      <c r="B816" s="2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 spans="1:59" ht="12.75" customHeight="1">
      <c r="A817" s="1"/>
      <c r="B817" s="2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 spans="1:59" ht="12.75" customHeight="1">
      <c r="A818" s="1"/>
      <c r="B818" s="2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 spans="1:59" ht="12.75" customHeight="1">
      <c r="A819" s="1"/>
      <c r="B819" s="2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 spans="1:59" ht="12.75" customHeight="1">
      <c r="A820" s="1"/>
      <c r="B820" s="2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 spans="1:59" ht="12.75" customHeight="1">
      <c r="A821" s="1"/>
      <c r="B821" s="2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 spans="1:59" ht="12.75" customHeight="1">
      <c r="A822" s="1"/>
      <c r="B822" s="2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 spans="1:59" ht="12.75" customHeight="1">
      <c r="A823" s="1"/>
      <c r="B823" s="2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 spans="1:59" ht="12.75" customHeight="1">
      <c r="A824" s="1"/>
      <c r="B824" s="2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 spans="1:59" ht="12.75" customHeight="1">
      <c r="A825" s="1"/>
      <c r="B825" s="2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 spans="1:59" ht="12.75" customHeight="1">
      <c r="A826" s="1"/>
      <c r="B826" s="2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 spans="1:59" ht="12.75" customHeight="1">
      <c r="A827" s="1"/>
      <c r="B827" s="2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 spans="1:59" ht="12.75" customHeight="1">
      <c r="A828" s="1"/>
      <c r="B828" s="2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 spans="1:59" ht="12.75" customHeight="1">
      <c r="A829" s="1"/>
      <c r="B829" s="2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 spans="1:59" ht="12.75" customHeight="1">
      <c r="A830" s="1"/>
      <c r="B830" s="2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 spans="1:59" ht="12.75" customHeight="1">
      <c r="A831" s="1"/>
      <c r="B831" s="2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 spans="1:59" ht="12.75" customHeight="1">
      <c r="A832" s="1"/>
      <c r="B832" s="2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 spans="1:59" ht="12.75" customHeight="1">
      <c r="A833" s="1"/>
      <c r="B833" s="2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 spans="1:59" ht="12.75" customHeight="1">
      <c r="A834" s="1"/>
      <c r="B834" s="2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 spans="1:59" ht="12.75" customHeight="1">
      <c r="A835" s="1"/>
      <c r="B835" s="2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 spans="1:59" ht="12.75" customHeight="1">
      <c r="A836" s="1"/>
      <c r="B836" s="2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 spans="1:59" ht="12.75" customHeight="1">
      <c r="A837" s="1"/>
      <c r="B837" s="2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 spans="1:59" ht="12.75" customHeight="1">
      <c r="A838" s="1"/>
      <c r="B838" s="2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 spans="1:59" ht="12.75" customHeight="1">
      <c r="A839" s="1"/>
      <c r="B839" s="2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 spans="1:59" ht="12.75" customHeight="1">
      <c r="A840" s="1"/>
      <c r="B840" s="2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 spans="1:59" ht="12.75" customHeight="1">
      <c r="A841" s="1"/>
      <c r="B841" s="2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 spans="1:59" ht="12.75" customHeight="1">
      <c r="A842" s="1"/>
      <c r="B842" s="2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 spans="1:59" ht="12.75" customHeight="1">
      <c r="A843" s="1"/>
      <c r="B843" s="2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 spans="1:59" ht="12.75" customHeight="1">
      <c r="A844" s="1"/>
      <c r="B844" s="2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 spans="1:59" ht="12.75" customHeight="1">
      <c r="A845" s="1"/>
      <c r="B845" s="2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 spans="1:59" ht="12.75" customHeight="1">
      <c r="A846" s="1"/>
      <c r="B846" s="2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 spans="1:59" ht="12.75" customHeight="1">
      <c r="A847" s="1"/>
      <c r="B847" s="2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 spans="1:59" ht="12.75" customHeight="1">
      <c r="A848" s="1"/>
      <c r="B848" s="2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 spans="1:59" ht="12.75" customHeight="1">
      <c r="A849" s="1"/>
      <c r="B849" s="2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 spans="1:59" ht="12.75" customHeight="1">
      <c r="A850" s="1"/>
      <c r="B850" s="2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 spans="1:59" ht="12.75" customHeight="1">
      <c r="A851" s="1"/>
      <c r="B851" s="2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 spans="1:59" ht="12.75" customHeight="1">
      <c r="A852" s="1"/>
      <c r="B852" s="2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 spans="1:59" ht="12.75" customHeight="1">
      <c r="A853" s="1"/>
      <c r="B853" s="2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 spans="1:59" ht="12.75" customHeight="1">
      <c r="A854" s="1"/>
      <c r="B854" s="2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 spans="1:59" ht="12.75" customHeight="1">
      <c r="A855" s="1"/>
      <c r="B855" s="2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 spans="1:59" ht="12.75" customHeight="1">
      <c r="A856" s="1"/>
      <c r="B856" s="2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 spans="1:59" ht="12.75" customHeight="1">
      <c r="A857" s="1"/>
      <c r="B857" s="2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 spans="1:59" ht="12.75" customHeight="1">
      <c r="A858" s="1"/>
      <c r="B858" s="2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 spans="1:59" ht="12.75" customHeight="1">
      <c r="A859" s="1"/>
      <c r="B859" s="2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 spans="1:59" ht="12.75" customHeight="1">
      <c r="A860" s="1"/>
      <c r="B860" s="2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 spans="1:59" ht="12.75" customHeight="1">
      <c r="A861" s="1"/>
      <c r="B861" s="2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 spans="1:59" ht="12.75" customHeight="1">
      <c r="A862" s="1"/>
      <c r="B862" s="2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 spans="1:59" ht="12.75" customHeight="1">
      <c r="A863" s="1"/>
      <c r="B863" s="2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 spans="1:59" ht="12.75" customHeight="1">
      <c r="A864" s="1"/>
      <c r="B864" s="2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 spans="1:59" ht="12.75" customHeight="1">
      <c r="A865" s="1"/>
      <c r="B865" s="2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 spans="1:59" ht="12.75" customHeight="1">
      <c r="A866" s="1"/>
      <c r="B866" s="2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 spans="1:59" ht="12.75" customHeight="1">
      <c r="A867" s="1"/>
      <c r="B867" s="2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 spans="1:59" ht="12.75" customHeight="1">
      <c r="A868" s="1"/>
      <c r="B868" s="2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 spans="1:59" ht="12.75" customHeight="1">
      <c r="A869" s="1"/>
      <c r="B869" s="2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 spans="1:59" ht="12.75" customHeight="1">
      <c r="A870" s="1"/>
      <c r="B870" s="2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 spans="1:59" ht="12.75" customHeight="1">
      <c r="A871" s="1"/>
      <c r="B871" s="2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 spans="1:59" ht="12.75" customHeight="1">
      <c r="A872" s="1"/>
      <c r="B872" s="2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 spans="1:59" ht="12.75" customHeight="1">
      <c r="A873" s="1"/>
      <c r="B873" s="2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 spans="1:59" ht="12.75" customHeight="1">
      <c r="A874" s="1"/>
      <c r="B874" s="2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 spans="1:59" ht="12.75" customHeight="1">
      <c r="A875" s="1"/>
      <c r="B875" s="2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 spans="1:59" ht="12.75" customHeight="1">
      <c r="A876" s="1"/>
      <c r="B876" s="2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 spans="1:59" ht="12.75" customHeight="1">
      <c r="A877" s="1"/>
      <c r="B877" s="2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 spans="1:59" ht="12.75" customHeight="1">
      <c r="A878" s="1"/>
      <c r="B878" s="2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 spans="1:59" ht="12.75" customHeight="1">
      <c r="A879" s="1"/>
      <c r="B879" s="2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 spans="1:59" ht="12.75" customHeight="1">
      <c r="A880" s="1"/>
      <c r="B880" s="2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 spans="1:59" ht="12.75" customHeight="1">
      <c r="A881" s="1"/>
      <c r="B881" s="2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 spans="1:59" ht="12.75" customHeight="1">
      <c r="A882" s="1"/>
      <c r="B882" s="2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 spans="1:59" ht="12.75" customHeight="1">
      <c r="A883" s="1"/>
      <c r="B883" s="2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 spans="1:59" ht="12.75" customHeight="1">
      <c r="A884" s="1"/>
      <c r="B884" s="2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 spans="1:59" ht="12.75" customHeight="1">
      <c r="A885" s="1"/>
      <c r="B885" s="2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 spans="1:59" ht="12.75" customHeight="1">
      <c r="A886" s="1"/>
      <c r="B886" s="2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 spans="1:59" ht="12.75" customHeight="1">
      <c r="A887" s="1"/>
      <c r="B887" s="2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 spans="1:59" ht="12.75" customHeight="1">
      <c r="A888" s="1"/>
      <c r="B888" s="2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 spans="1:59" ht="12.75" customHeight="1">
      <c r="A889" s="1"/>
      <c r="B889" s="2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 spans="1:59" ht="12.75" customHeight="1">
      <c r="A890" s="1"/>
      <c r="B890" s="2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 spans="1:59" ht="12.75" customHeight="1">
      <c r="A891" s="1"/>
      <c r="B891" s="2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 spans="1:59" ht="12.75" customHeight="1">
      <c r="A892" s="1"/>
      <c r="B892" s="2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 spans="1:59" ht="12.75" customHeight="1">
      <c r="A893" s="1"/>
      <c r="B893" s="2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 spans="1:59" ht="12.75" customHeight="1">
      <c r="A894" s="1"/>
      <c r="B894" s="2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 spans="1:59" ht="12.75" customHeight="1">
      <c r="A895" s="1"/>
      <c r="B895" s="2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 spans="1:59" ht="12.75" customHeight="1">
      <c r="A896" s="1"/>
      <c r="B896" s="2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 spans="1:59" ht="12.75" customHeight="1">
      <c r="A897" s="1"/>
      <c r="B897" s="2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 spans="1:59" ht="12.75" customHeight="1">
      <c r="A898" s="1"/>
      <c r="B898" s="2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 spans="1:59" ht="12.75" customHeight="1">
      <c r="A899" s="1"/>
      <c r="B899" s="2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 spans="1:59" ht="12.75" customHeight="1">
      <c r="A900" s="1"/>
      <c r="B900" s="2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 spans="1:59" ht="12.75" customHeight="1">
      <c r="A901" s="1"/>
      <c r="B901" s="2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 spans="1:59" ht="12.75" customHeight="1">
      <c r="A902" s="1"/>
      <c r="B902" s="2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 spans="1:59" ht="12.75" customHeight="1">
      <c r="A903" s="1"/>
      <c r="B903" s="2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 spans="1:59" ht="12.75" customHeight="1">
      <c r="A904" s="1"/>
      <c r="B904" s="2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 spans="1:59" ht="12.75" customHeight="1">
      <c r="A905" s="1"/>
      <c r="B905" s="2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 spans="1:59" ht="12.75" customHeight="1">
      <c r="A906" s="1"/>
      <c r="B906" s="2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 spans="1:59" ht="12.75" customHeight="1">
      <c r="A907" s="1"/>
      <c r="B907" s="2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 spans="1:59" ht="12.75" customHeight="1">
      <c r="A908" s="1"/>
      <c r="B908" s="2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 spans="1:59" ht="12.75" customHeight="1">
      <c r="A909" s="1"/>
      <c r="B909" s="2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 spans="1:59" ht="12.75" customHeight="1">
      <c r="A910" s="1"/>
      <c r="B910" s="2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 spans="1:59" ht="12.75" customHeight="1">
      <c r="A911" s="1"/>
      <c r="B911" s="2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 spans="1:59" ht="12.75" customHeight="1">
      <c r="A912" s="1"/>
      <c r="B912" s="2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 spans="1:59" ht="12.75" customHeight="1">
      <c r="A913" s="1"/>
      <c r="B913" s="2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 spans="1:59" ht="12.75" customHeight="1">
      <c r="A914" s="1"/>
      <c r="B914" s="2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 spans="1:59" ht="12.75" customHeight="1">
      <c r="A915" s="1"/>
      <c r="B915" s="2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 spans="1:59" ht="12.75" customHeight="1">
      <c r="A916" s="1"/>
      <c r="B916" s="2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 spans="1:59" ht="12.75" customHeight="1">
      <c r="A917" s="1"/>
      <c r="B917" s="2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 spans="1:59" ht="12.75" customHeight="1">
      <c r="A918" s="1"/>
      <c r="B918" s="2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 spans="1:59" ht="12.75" customHeight="1">
      <c r="A919" s="1"/>
      <c r="B919" s="2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 spans="1:59" ht="12.75" customHeight="1">
      <c r="A920" s="1"/>
      <c r="B920" s="2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 spans="1:59" ht="12.75" customHeight="1">
      <c r="A921" s="1"/>
      <c r="B921" s="2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 spans="1:59" ht="12.75" customHeight="1">
      <c r="A922" s="1"/>
      <c r="B922" s="2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 spans="1:59" ht="12.75" customHeight="1">
      <c r="A923" s="1"/>
      <c r="B923" s="2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 spans="1:59" ht="12.75" customHeight="1">
      <c r="A924" s="1"/>
      <c r="B924" s="2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 spans="1:59" ht="12.75" customHeight="1">
      <c r="A925" s="1"/>
      <c r="B925" s="2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 spans="1:59" ht="12.75" customHeight="1">
      <c r="A926" s="1"/>
      <c r="B926" s="2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 spans="1:59" ht="12.75" customHeight="1">
      <c r="A927" s="1"/>
      <c r="B927" s="2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 spans="1:59" ht="12.75" customHeight="1">
      <c r="A928" s="1"/>
      <c r="B928" s="2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 spans="1:59" ht="12.75" customHeight="1">
      <c r="A929" s="1"/>
      <c r="B929" s="2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 spans="1:59" ht="12.75" customHeight="1">
      <c r="A930" s="1"/>
      <c r="B930" s="2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 spans="1:59" ht="12.75" customHeight="1">
      <c r="A931" s="1"/>
      <c r="B931" s="2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 spans="1:59" ht="12.75" customHeight="1">
      <c r="A932" s="1"/>
      <c r="B932" s="2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 spans="1:59" ht="12.75" customHeight="1">
      <c r="A933" s="1"/>
      <c r="B933" s="2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 spans="1:59" ht="12.75" customHeight="1">
      <c r="A934" s="1"/>
      <c r="B934" s="2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 spans="1:59" ht="12.75" customHeight="1">
      <c r="A935" s="1"/>
      <c r="B935" s="2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</sheetData>
  <mergeCells count="1">
    <mergeCell ref="N7:AM7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424242"/>
    <outlinePr summaryBelow="0"/>
    <pageSetUpPr fitToPage="1"/>
  </sheetPr>
  <dimension ref="A1:BG934"/>
  <sheetViews>
    <sheetView showGridLines="0" zoomScale="55" zoomScaleNormal="55" zoomScalePageLayoutView="55" workbookViewId="0">
      <pane ySplit="9" topLeftCell="A10" activePane="bottomLeft" state="frozen"/>
      <selection activeCell="P3" sqref="P3:S6"/>
      <selection pane="bottomLeft" activeCell="N48" sqref="N48:AM52"/>
    </sheetView>
  </sheetViews>
  <sheetFormatPr baseColWidth="10" defaultColWidth="14.5" defaultRowHeight="15" customHeight="1" outlineLevelRow="2" x14ac:dyDescent="0"/>
  <cols>
    <col min="1" max="1" width="2.6640625" style="208" customWidth="1"/>
    <col min="2" max="2" width="12.5" style="208" customWidth="1"/>
    <col min="3" max="3" width="36.6640625" style="208" customWidth="1"/>
    <col min="4" max="4" width="3.83203125" style="208" customWidth="1"/>
    <col min="5" max="5" width="33.1640625" style="208" customWidth="1"/>
    <col min="6" max="6" width="26" style="208" customWidth="1"/>
    <col min="7" max="7" width="7.83203125" style="208" customWidth="1"/>
    <col min="8" max="8" width="5.5" style="208" customWidth="1"/>
    <col min="9" max="9" width="13.1640625" style="208" customWidth="1"/>
    <col min="10" max="10" width="11.83203125" style="208" customWidth="1"/>
    <col min="11" max="11" width="4.5" style="208" customWidth="1"/>
    <col min="12" max="13" width="6.1640625" style="208" customWidth="1"/>
    <col min="14" max="39" width="10.83203125" style="208" customWidth="1"/>
    <col min="40" max="40" width="11" style="208" customWidth="1"/>
    <col min="41" max="47" width="47.33203125" style="208" customWidth="1"/>
    <col min="48" max="59" width="5.6640625" style="208" customWidth="1"/>
    <col min="60" max="16384" width="14.5" style="208"/>
  </cols>
  <sheetData>
    <row r="1" spans="1:59" ht="17">
      <c r="A1" s="211"/>
      <c r="B1" s="16" t="str">
        <f>leverancier02</f>
        <v>SIGMA</v>
      </c>
      <c r="C1" s="211"/>
      <c r="D1" s="211"/>
      <c r="E1" s="127"/>
      <c r="F1" s="127" t="str">
        <f>product02</f>
        <v>EKO-tex 9010 - NEN 2767 conditie 2</v>
      </c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</row>
    <row r="2" spans="1:59" ht="9" customHeight="1">
      <c r="A2" s="211"/>
      <c r="B2" s="11"/>
      <c r="C2" s="8"/>
      <c r="D2" s="8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</row>
    <row r="3" spans="1:59" ht="12.75" customHeight="1">
      <c r="A3" s="211"/>
      <c r="B3" s="6"/>
      <c r="C3" s="8"/>
      <c r="D3" s="211"/>
      <c r="E3" s="20"/>
      <c r="F3" s="20"/>
      <c r="G3" s="211"/>
      <c r="H3" s="211"/>
      <c r="I3" s="7"/>
      <c r="J3" s="6"/>
      <c r="K3" s="211"/>
      <c r="L3" s="211"/>
      <c r="M3" s="211"/>
      <c r="N3" s="211"/>
      <c r="O3" s="211"/>
      <c r="P3" s="211"/>
      <c r="Q3" s="211"/>
      <c r="R3" s="211"/>
      <c r="S3" s="128"/>
      <c r="T3" s="6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</row>
    <row r="4" spans="1:59" ht="12.75" customHeight="1">
      <c r="A4" s="211"/>
      <c r="B4" s="6"/>
      <c r="C4" s="8"/>
      <c r="D4" s="211"/>
      <c r="E4" s="209"/>
      <c r="F4" s="209"/>
      <c r="G4" s="211"/>
      <c r="H4" s="211"/>
      <c r="I4" s="7"/>
      <c r="J4" s="6"/>
      <c r="K4" s="211"/>
      <c r="L4" s="211"/>
      <c r="M4" s="211"/>
      <c r="N4" s="211"/>
      <c r="O4" s="211"/>
      <c r="P4" s="211"/>
      <c r="Q4" s="211"/>
      <c r="R4" s="211"/>
      <c r="S4" s="128"/>
      <c r="T4" s="6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</row>
    <row r="5" spans="1:59" ht="12.75" customHeight="1">
      <c r="A5" s="211"/>
      <c r="B5" s="18"/>
      <c r="C5" s="8"/>
      <c r="D5" s="211"/>
      <c r="E5" s="209"/>
      <c r="F5" s="209"/>
      <c r="G5" s="211"/>
      <c r="H5" s="211"/>
      <c r="I5" s="7"/>
      <c r="J5" s="210"/>
      <c r="K5" s="26"/>
      <c r="L5" s="26" t="s">
        <v>52</v>
      </c>
      <c r="M5" s="26">
        <f>terugverdien</f>
        <v>25</v>
      </c>
      <c r="N5" s="129">
        <f>terugverdien</f>
        <v>25</v>
      </c>
      <c r="O5" s="211"/>
      <c r="P5" s="211"/>
      <c r="Q5" s="211"/>
      <c r="R5" s="211"/>
      <c r="S5" s="128"/>
      <c r="T5" s="6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4"/>
      <c r="AO5" s="24"/>
      <c r="AP5" s="24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</row>
    <row r="6" spans="1:59" ht="12.75" customHeight="1" thickBot="1">
      <c r="A6" s="211"/>
      <c r="B6" s="18" t="s">
        <v>16</v>
      </c>
      <c r="C6" s="8"/>
      <c r="D6" s="211" t="str">
        <f>opsteller</f>
        <v>BAM FM</v>
      </c>
      <c r="E6" s="209"/>
      <c r="F6" s="209"/>
      <c r="G6" s="211"/>
      <c r="H6" s="211"/>
      <c r="I6" s="211" t="str">
        <f>"prijspeil " &amp; peildatum</f>
        <v>prijspeil 1-1-19</v>
      </c>
      <c r="J6" s="211"/>
      <c r="K6" s="26"/>
      <c r="L6" s="26" t="s">
        <v>53</v>
      </c>
      <c r="M6" s="26">
        <f>'2'!startjaar</f>
        <v>2019</v>
      </c>
      <c r="N6" s="27">
        <v>2019</v>
      </c>
      <c r="O6" s="211"/>
      <c r="P6" s="211"/>
      <c r="Q6" s="211"/>
      <c r="R6" s="211"/>
      <c r="S6" s="128"/>
      <c r="T6" s="6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8"/>
      <c r="AO6" s="211"/>
      <c r="AP6" s="8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</row>
    <row r="7" spans="1:59" ht="12.75" customHeight="1">
      <c r="A7" s="211"/>
      <c r="B7" s="28"/>
      <c r="C7" s="29"/>
      <c r="D7" s="30"/>
      <c r="E7" s="31"/>
      <c r="F7" s="33"/>
      <c r="G7" s="35"/>
      <c r="H7" s="36"/>
      <c r="I7" s="38"/>
      <c r="J7" s="38"/>
      <c r="K7" s="40"/>
      <c r="L7" s="40"/>
      <c r="M7" s="43"/>
      <c r="N7" s="258" t="s">
        <v>23</v>
      </c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H7" s="259"/>
      <c r="AI7" s="259"/>
      <c r="AJ7" s="259"/>
      <c r="AK7" s="259"/>
      <c r="AL7" s="259"/>
      <c r="AM7" s="259"/>
      <c r="AN7" s="130"/>
      <c r="AO7" s="211"/>
      <c r="AP7" s="44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</row>
    <row r="8" spans="1:59" ht="12.75" customHeight="1">
      <c r="A8" s="211"/>
      <c r="B8" s="131"/>
      <c r="C8" s="132"/>
      <c r="D8" s="133"/>
      <c r="E8" s="134"/>
      <c r="F8" s="135"/>
      <c r="G8" s="136"/>
      <c r="H8" s="137"/>
      <c r="I8" s="138"/>
      <c r="J8" s="138"/>
      <c r="K8" s="139"/>
      <c r="L8" s="139" t="s">
        <v>21</v>
      </c>
      <c r="M8" s="140" t="s">
        <v>22</v>
      </c>
      <c r="N8" s="116">
        <v>0</v>
      </c>
      <c r="O8" s="117">
        <f t="shared" ref="O8:AM9" si="0">N8+1</f>
        <v>1</v>
      </c>
      <c r="P8" s="117">
        <f t="shared" si="0"/>
        <v>2</v>
      </c>
      <c r="Q8" s="117">
        <f t="shared" si="0"/>
        <v>3</v>
      </c>
      <c r="R8" s="118">
        <f t="shared" si="0"/>
        <v>4</v>
      </c>
      <c r="S8" s="117">
        <f t="shared" si="0"/>
        <v>5</v>
      </c>
      <c r="T8" s="117">
        <f t="shared" si="0"/>
        <v>6</v>
      </c>
      <c r="U8" s="117">
        <f t="shared" si="0"/>
        <v>7</v>
      </c>
      <c r="V8" s="117">
        <f t="shared" si="0"/>
        <v>8</v>
      </c>
      <c r="W8" s="118">
        <f t="shared" si="0"/>
        <v>9</v>
      </c>
      <c r="X8" s="118">
        <f t="shared" si="0"/>
        <v>10</v>
      </c>
      <c r="Y8" s="118">
        <f t="shared" si="0"/>
        <v>11</v>
      </c>
      <c r="Z8" s="118">
        <f t="shared" si="0"/>
        <v>12</v>
      </c>
      <c r="AA8" s="118">
        <f t="shared" si="0"/>
        <v>13</v>
      </c>
      <c r="AB8" s="118">
        <f t="shared" si="0"/>
        <v>14</v>
      </c>
      <c r="AC8" s="118">
        <f t="shared" si="0"/>
        <v>15</v>
      </c>
      <c r="AD8" s="118">
        <f t="shared" si="0"/>
        <v>16</v>
      </c>
      <c r="AE8" s="118">
        <f t="shared" si="0"/>
        <v>17</v>
      </c>
      <c r="AF8" s="118">
        <f t="shared" si="0"/>
        <v>18</v>
      </c>
      <c r="AG8" s="118">
        <f t="shared" si="0"/>
        <v>19</v>
      </c>
      <c r="AH8" s="118">
        <f t="shared" si="0"/>
        <v>20</v>
      </c>
      <c r="AI8" s="118">
        <f t="shared" si="0"/>
        <v>21</v>
      </c>
      <c r="AJ8" s="118">
        <f t="shared" si="0"/>
        <v>22</v>
      </c>
      <c r="AK8" s="118">
        <f t="shared" si="0"/>
        <v>23</v>
      </c>
      <c r="AL8" s="118">
        <f t="shared" si="0"/>
        <v>24</v>
      </c>
      <c r="AM8" s="118">
        <f t="shared" si="0"/>
        <v>25</v>
      </c>
      <c r="AN8" s="141"/>
      <c r="AO8" s="211"/>
      <c r="AP8" s="44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</row>
    <row r="9" spans="1:59" ht="12.75" customHeight="1">
      <c r="A9" s="211"/>
      <c r="B9" s="45" t="s">
        <v>24</v>
      </c>
      <c r="C9" s="46"/>
      <c r="D9" s="47" t="s">
        <v>11</v>
      </c>
      <c r="E9" s="49"/>
      <c r="F9" s="50" t="s">
        <v>54</v>
      </c>
      <c r="G9" s="51" t="s">
        <v>28</v>
      </c>
      <c r="H9" s="52" t="s">
        <v>29</v>
      </c>
      <c r="I9" s="53" t="s">
        <v>31</v>
      </c>
      <c r="J9" s="53" t="s">
        <v>32</v>
      </c>
      <c r="K9" s="53" t="s">
        <v>33</v>
      </c>
      <c r="L9" s="53" t="s">
        <v>26</v>
      </c>
      <c r="M9" s="54" t="s">
        <v>26</v>
      </c>
      <c r="N9" s="55">
        <f>'2'!startjaar</f>
        <v>2019</v>
      </c>
      <c r="O9" s="56">
        <f t="shared" si="0"/>
        <v>2020</v>
      </c>
      <c r="P9" s="56">
        <f t="shared" si="0"/>
        <v>2021</v>
      </c>
      <c r="Q9" s="56">
        <f t="shared" si="0"/>
        <v>2022</v>
      </c>
      <c r="R9" s="57">
        <f t="shared" si="0"/>
        <v>2023</v>
      </c>
      <c r="S9" s="56">
        <f t="shared" si="0"/>
        <v>2024</v>
      </c>
      <c r="T9" s="58">
        <f t="shared" si="0"/>
        <v>2025</v>
      </c>
      <c r="U9" s="58">
        <f t="shared" si="0"/>
        <v>2026</v>
      </c>
      <c r="V9" s="58">
        <f t="shared" si="0"/>
        <v>2027</v>
      </c>
      <c r="W9" s="57">
        <f t="shared" si="0"/>
        <v>2028</v>
      </c>
      <c r="X9" s="57">
        <f t="shared" si="0"/>
        <v>2029</v>
      </c>
      <c r="Y9" s="57">
        <f t="shared" si="0"/>
        <v>2030</v>
      </c>
      <c r="Z9" s="57">
        <f t="shared" si="0"/>
        <v>2031</v>
      </c>
      <c r="AA9" s="57">
        <f t="shared" si="0"/>
        <v>2032</v>
      </c>
      <c r="AB9" s="57">
        <f t="shared" si="0"/>
        <v>2033</v>
      </c>
      <c r="AC9" s="57">
        <f t="shared" si="0"/>
        <v>2034</v>
      </c>
      <c r="AD9" s="57">
        <f t="shared" si="0"/>
        <v>2035</v>
      </c>
      <c r="AE9" s="57">
        <f t="shared" si="0"/>
        <v>2036</v>
      </c>
      <c r="AF9" s="57">
        <f t="shared" si="0"/>
        <v>2037</v>
      </c>
      <c r="AG9" s="57">
        <f t="shared" si="0"/>
        <v>2038</v>
      </c>
      <c r="AH9" s="57">
        <f t="shared" si="0"/>
        <v>2039</v>
      </c>
      <c r="AI9" s="57">
        <f t="shared" si="0"/>
        <v>2040</v>
      </c>
      <c r="AJ9" s="57">
        <f t="shared" si="0"/>
        <v>2041</v>
      </c>
      <c r="AK9" s="57">
        <f t="shared" si="0"/>
        <v>2042</v>
      </c>
      <c r="AL9" s="57">
        <f t="shared" si="0"/>
        <v>2043</v>
      </c>
      <c r="AM9" s="57">
        <f t="shared" si="0"/>
        <v>2044</v>
      </c>
      <c r="AN9" s="142" t="s">
        <v>32</v>
      </c>
      <c r="AO9" s="211"/>
      <c r="AP9" s="60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</row>
    <row r="10" spans="1:59" ht="15" customHeight="1">
      <c r="A10" s="211"/>
      <c r="B10" s="62"/>
      <c r="C10" s="63"/>
      <c r="D10" s="64"/>
      <c r="E10" s="64"/>
      <c r="F10" s="63"/>
      <c r="G10" s="66"/>
      <c r="H10" s="67"/>
      <c r="I10" s="68"/>
      <c r="J10" s="71"/>
      <c r="K10" s="73"/>
      <c r="L10" s="73"/>
      <c r="M10" s="74"/>
      <c r="N10" s="75"/>
      <c r="O10" s="76"/>
      <c r="P10" s="76"/>
      <c r="Q10" s="76"/>
      <c r="R10" s="77"/>
      <c r="S10" s="76"/>
      <c r="T10" s="76"/>
      <c r="U10" s="76"/>
      <c r="V10" s="76"/>
      <c r="W10" s="77"/>
      <c r="X10" s="77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43"/>
      <c r="AO10" s="211"/>
      <c r="AP10" s="5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</row>
    <row r="11" spans="1:59" ht="15" customHeight="1">
      <c r="A11" s="211"/>
      <c r="B11" s="78"/>
      <c r="C11" s="79"/>
      <c r="D11" s="80" t="s">
        <v>40</v>
      </c>
      <c r="E11" s="81"/>
      <c r="F11" s="82"/>
      <c r="G11" s="83"/>
      <c r="H11" s="84"/>
      <c r="I11" s="85"/>
      <c r="J11" s="86"/>
      <c r="K11" s="87"/>
      <c r="L11" s="87"/>
      <c r="M11" s="88"/>
      <c r="N11" s="89"/>
      <c r="O11" s="90"/>
      <c r="P11" s="90"/>
      <c r="Q11" s="90"/>
      <c r="R11" s="91"/>
      <c r="S11" s="92"/>
      <c r="T11" s="93"/>
      <c r="U11" s="93"/>
      <c r="V11" s="93"/>
      <c r="W11" s="91"/>
      <c r="X11" s="91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144"/>
      <c r="AO11" s="211"/>
      <c r="AP11" s="5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</row>
    <row r="12" spans="1:59" ht="15" customHeight="1">
      <c r="A12" s="211"/>
      <c r="B12" s="145"/>
      <c r="C12" s="146" t="s">
        <v>41</v>
      </c>
      <c r="D12" s="147" t="s">
        <v>42</v>
      </c>
      <c r="E12" s="148"/>
      <c r="F12" s="149"/>
      <c r="G12" s="150"/>
      <c r="H12" s="151"/>
      <c r="I12" s="152"/>
      <c r="J12" s="153"/>
      <c r="K12" s="154"/>
      <c r="L12" s="154"/>
      <c r="M12" s="155"/>
      <c r="N12" s="156">
        <f t="shared" ref="N12:AM12" si="1">SUM(N13,N21)</f>
        <v>0</v>
      </c>
      <c r="O12" s="157">
        <f t="shared" si="1"/>
        <v>0</v>
      </c>
      <c r="P12" s="157">
        <f t="shared" si="1"/>
        <v>0</v>
      </c>
      <c r="Q12" s="157">
        <f t="shared" si="1"/>
        <v>0</v>
      </c>
      <c r="R12" s="157">
        <f t="shared" si="1"/>
        <v>0</v>
      </c>
      <c r="S12" s="157">
        <f t="shared" si="1"/>
        <v>0</v>
      </c>
      <c r="T12" s="157">
        <f t="shared" si="1"/>
        <v>0</v>
      </c>
      <c r="U12" s="157">
        <f t="shared" si="1"/>
        <v>0</v>
      </c>
      <c r="V12" s="157">
        <f t="shared" si="1"/>
        <v>0</v>
      </c>
      <c r="W12" s="157">
        <f t="shared" si="1"/>
        <v>0</v>
      </c>
      <c r="X12" s="157">
        <f t="shared" si="1"/>
        <v>0</v>
      </c>
      <c r="Y12" s="157">
        <f t="shared" si="1"/>
        <v>0</v>
      </c>
      <c r="Z12" s="157">
        <f t="shared" si="1"/>
        <v>0</v>
      </c>
      <c r="AA12" s="157">
        <f t="shared" si="1"/>
        <v>0</v>
      </c>
      <c r="AB12" s="157">
        <f t="shared" si="1"/>
        <v>0</v>
      </c>
      <c r="AC12" s="157">
        <f t="shared" si="1"/>
        <v>0</v>
      </c>
      <c r="AD12" s="157">
        <f t="shared" si="1"/>
        <v>0</v>
      </c>
      <c r="AE12" s="157">
        <f t="shared" si="1"/>
        <v>0</v>
      </c>
      <c r="AF12" s="157">
        <f t="shared" si="1"/>
        <v>0</v>
      </c>
      <c r="AG12" s="157">
        <f t="shared" si="1"/>
        <v>0</v>
      </c>
      <c r="AH12" s="157">
        <f t="shared" si="1"/>
        <v>0</v>
      </c>
      <c r="AI12" s="157">
        <f t="shared" si="1"/>
        <v>0</v>
      </c>
      <c r="AJ12" s="157">
        <f t="shared" si="1"/>
        <v>0</v>
      </c>
      <c r="AK12" s="157">
        <f t="shared" si="1"/>
        <v>0</v>
      </c>
      <c r="AL12" s="157">
        <f t="shared" si="1"/>
        <v>0</v>
      </c>
      <c r="AM12" s="158">
        <f t="shared" si="1"/>
        <v>0</v>
      </c>
      <c r="AN12" s="159">
        <f t="shared" ref="AN12:AN52" si="2">SUM(N12:AM12)</f>
        <v>0</v>
      </c>
      <c r="AO12" s="211"/>
      <c r="AP12" s="160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</row>
    <row r="13" spans="1:59" ht="15" customHeight="1" outlineLevel="1">
      <c r="A13" s="211"/>
      <c r="B13" s="161"/>
      <c r="C13" s="162" t="s">
        <v>41</v>
      </c>
      <c r="D13" s="148"/>
      <c r="E13" s="148" t="s">
        <v>43</v>
      </c>
      <c r="F13" s="149"/>
      <c r="G13" s="163"/>
      <c r="H13" s="151"/>
      <c r="I13" s="152"/>
      <c r="J13" s="153"/>
      <c r="K13" s="154"/>
      <c r="L13" s="154"/>
      <c r="M13" s="155"/>
      <c r="N13" s="156">
        <f>SUM(N14:N20)</f>
        <v>0</v>
      </c>
      <c r="O13" s="157">
        <f>SUM(O14:O20)</f>
        <v>0</v>
      </c>
      <c r="P13" s="157"/>
      <c r="Q13" s="157">
        <f t="shared" ref="Q13:AM13" si="3">SUM(Q14:Q20)</f>
        <v>0</v>
      </c>
      <c r="R13" s="157">
        <f t="shared" si="3"/>
        <v>0</v>
      </c>
      <c r="S13" s="157">
        <f t="shared" si="3"/>
        <v>0</v>
      </c>
      <c r="T13" s="157">
        <f t="shared" si="3"/>
        <v>0</v>
      </c>
      <c r="U13" s="157">
        <f t="shared" si="3"/>
        <v>0</v>
      </c>
      <c r="V13" s="157">
        <f t="shared" si="3"/>
        <v>0</v>
      </c>
      <c r="W13" s="157">
        <f t="shared" si="3"/>
        <v>0</v>
      </c>
      <c r="X13" s="157">
        <f t="shared" si="3"/>
        <v>0</v>
      </c>
      <c r="Y13" s="157">
        <f t="shared" si="3"/>
        <v>0</v>
      </c>
      <c r="Z13" s="157">
        <f t="shared" si="3"/>
        <v>0</v>
      </c>
      <c r="AA13" s="157">
        <f t="shared" si="3"/>
        <v>0</v>
      </c>
      <c r="AB13" s="157">
        <f t="shared" si="3"/>
        <v>0</v>
      </c>
      <c r="AC13" s="157">
        <f t="shared" si="3"/>
        <v>0</v>
      </c>
      <c r="AD13" s="157">
        <f t="shared" si="3"/>
        <v>0</v>
      </c>
      <c r="AE13" s="157">
        <f t="shared" si="3"/>
        <v>0</v>
      </c>
      <c r="AF13" s="157">
        <f t="shared" si="3"/>
        <v>0</v>
      </c>
      <c r="AG13" s="157">
        <f t="shared" si="3"/>
        <v>0</v>
      </c>
      <c r="AH13" s="157">
        <f t="shared" si="3"/>
        <v>0</v>
      </c>
      <c r="AI13" s="157">
        <f t="shared" si="3"/>
        <v>0</v>
      </c>
      <c r="AJ13" s="157">
        <f t="shared" si="3"/>
        <v>0</v>
      </c>
      <c r="AK13" s="157">
        <f t="shared" si="3"/>
        <v>0</v>
      </c>
      <c r="AL13" s="157">
        <f t="shared" si="3"/>
        <v>0</v>
      </c>
      <c r="AM13" s="157">
        <f t="shared" si="3"/>
        <v>0</v>
      </c>
      <c r="AN13" s="159">
        <f t="shared" si="2"/>
        <v>0</v>
      </c>
      <c r="AO13" s="211"/>
      <c r="AP13" s="5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</row>
    <row r="14" spans="1:59" ht="15" customHeight="1" outlineLevel="2">
      <c r="A14" s="211"/>
      <c r="B14" s="62"/>
      <c r="C14" s="164"/>
      <c r="D14" s="165"/>
      <c r="E14" s="64"/>
      <c r="F14" s="63"/>
      <c r="G14" s="95"/>
      <c r="H14" s="67"/>
      <c r="I14" s="68"/>
      <c r="J14" s="71">
        <f t="shared" ref="J14:J18" si="4">ROUND(G14*I14,0)</f>
        <v>0</v>
      </c>
      <c r="K14" s="73"/>
      <c r="L14" s="73"/>
      <c r="M14" s="74"/>
      <c r="N14" s="75">
        <v>0</v>
      </c>
      <c r="O14" s="76">
        <v>0</v>
      </c>
      <c r="P14" s="76">
        <v>0</v>
      </c>
      <c r="Q14" s="76">
        <v>0</v>
      </c>
      <c r="R14" s="77">
        <v>0</v>
      </c>
      <c r="S14" s="76">
        <v>0</v>
      </c>
      <c r="T14" s="76">
        <v>0</v>
      </c>
      <c r="U14" s="76">
        <v>0</v>
      </c>
      <c r="V14" s="76">
        <v>0</v>
      </c>
      <c r="W14" s="77">
        <v>0</v>
      </c>
      <c r="X14" s="77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166">
        <f t="shared" si="2"/>
        <v>0</v>
      </c>
      <c r="AO14" s="211"/>
      <c r="AP14" s="5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</row>
    <row r="15" spans="1:59" ht="15" customHeight="1" outlineLevel="2">
      <c r="A15" s="211"/>
      <c r="B15" s="62"/>
      <c r="C15" s="164"/>
      <c r="D15" s="165"/>
      <c r="E15" s="64"/>
      <c r="F15" s="63"/>
      <c r="G15" s="95"/>
      <c r="H15" s="67"/>
      <c r="I15" s="68"/>
      <c r="J15" s="71">
        <f t="shared" si="4"/>
        <v>0</v>
      </c>
      <c r="K15" s="73"/>
      <c r="L15" s="73"/>
      <c r="M15" s="74"/>
      <c r="N15" s="75">
        <v>0</v>
      </c>
      <c r="O15" s="76">
        <v>0</v>
      </c>
      <c r="P15" s="76">
        <v>0</v>
      </c>
      <c r="Q15" s="76">
        <v>0</v>
      </c>
      <c r="R15" s="77">
        <v>0</v>
      </c>
      <c r="S15" s="76">
        <v>0</v>
      </c>
      <c r="T15" s="76">
        <v>0</v>
      </c>
      <c r="U15" s="76">
        <v>0</v>
      </c>
      <c r="V15" s="76">
        <v>0</v>
      </c>
      <c r="W15" s="77">
        <v>0</v>
      </c>
      <c r="X15" s="77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166">
        <f t="shared" si="2"/>
        <v>0</v>
      </c>
      <c r="AO15" s="211"/>
      <c r="AP15" s="5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</row>
    <row r="16" spans="1:59" ht="15" customHeight="1" outlineLevel="2">
      <c r="A16" s="211"/>
      <c r="B16" s="62"/>
      <c r="C16" s="164"/>
      <c r="D16" s="165"/>
      <c r="E16" s="64"/>
      <c r="F16" s="63"/>
      <c r="G16" s="95"/>
      <c r="H16" s="67"/>
      <c r="I16" s="68"/>
      <c r="J16" s="71">
        <f t="shared" si="4"/>
        <v>0</v>
      </c>
      <c r="K16" s="73"/>
      <c r="L16" s="73"/>
      <c r="M16" s="74"/>
      <c r="N16" s="75">
        <v>0</v>
      </c>
      <c r="O16" s="76">
        <v>0</v>
      </c>
      <c r="P16" s="76">
        <v>0</v>
      </c>
      <c r="Q16" s="76">
        <v>0</v>
      </c>
      <c r="R16" s="77">
        <v>0</v>
      </c>
      <c r="S16" s="76">
        <v>0</v>
      </c>
      <c r="T16" s="76">
        <v>0</v>
      </c>
      <c r="U16" s="76">
        <v>0</v>
      </c>
      <c r="V16" s="76">
        <v>0</v>
      </c>
      <c r="W16" s="77">
        <v>0</v>
      </c>
      <c r="X16" s="77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166">
        <f t="shared" si="2"/>
        <v>0</v>
      </c>
      <c r="AO16" s="211"/>
      <c r="AP16" s="5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</row>
    <row r="17" spans="1:59" ht="15" customHeight="1" outlineLevel="2">
      <c r="A17" s="211"/>
      <c r="B17" s="62"/>
      <c r="C17" s="164"/>
      <c r="D17" s="165"/>
      <c r="E17" s="64"/>
      <c r="F17" s="63"/>
      <c r="G17" s="95"/>
      <c r="H17" s="67"/>
      <c r="I17" s="68"/>
      <c r="J17" s="71">
        <f t="shared" si="4"/>
        <v>0</v>
      </c>
      <c r="K17" s="73"/>
      <c r="L17" s="73"/>
      <c r="M17" s="74"/>
      <c r="N17" s="75">
        <v>0</v>
      </c>
      <c r="O17" s="76">
        <v>0</v>
      </c>
      <c r="P17" s="76">
        <v>0</v>
      </c>
      <c r="Q17" s="76">
        <v>0</v>
      </c>
      <c r="R17" s="77">
        <v>0</v>
      </c>
      <c r="S17" s="76">
        <v>0</v>
      </c>
      <c r="T17" s="76">
        <v>0</v>
      </c>
      <c r="U17" s="76">
        <v>0</v>
      </c>
      <c r="V17" s="76">
        <v>0</v>
      </c>
      <c r="W17" s="77">
        <v>0</v>
      </c>
      <c r="X17" s="77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166">
        <f t="shared" si="2"/>
        <v>0</v>
      </c>
      <c r="AO17" s="211"/>
      <c r="AP17" s="5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</row>
    <row r="18" spans="1:59" ht="15" customHeight="1" outlineLevel="2">
      <c r="A18" s="211"/>
      <c r="B18" s="62"/>
      <c r="C18" s="164"/>
      <c r="D18" s="165"/>
      <c r="E18" s="64"/>
      <c r="F18" s="63"/>
      <c r="G18" s="95"/>
      <c r="H18" s="67"/>
      <c r="I18" s="68"/>
      <c r="J18" s="71">
        <f t="shared" si="4"/>
        <v>0</v>
      </c>
      <c r="K18" s="73"/>
      <c r="L18" s="73"/>
      <c r="M18" s="74"/>
      <c r="N18" s="75">
        <v>0</v>
      </c>
      <c r="O18" s="76">
        <v>0</v>
      </c>
      <c r="P18" s="76">
        <v>0</v>
      </c>
      <c r="Q18" s="76">
        <v>0</v>
      </c>
      <c r="R18" s="77">
        <v>0</v>
      </c>
      <c r="S18" s="76">
        <v>0</v>
      </c>
      <c r="T18" s="76">
        <v>0</v>
      </c>
      <c r="U18" s="76">
        <v>0</v>
      </c>
      <c r="V18" s="76">
        <v>0</v>
      </c>
      <c r="W18" s="77">
        <v>0</v>
      </c>
      <c r="X18" s="77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166">
        <f t="shared" si="2"/>
        <v>0</v>
      </c>
      <c r="AO18" s="211"/>
      <c r="AP18" s="5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</row>
    <row r="19" spans="1:59" ht="15" customHeight="1" outlineLevel="2">
      <c r="A19" s="211"/>
      <c r="B19" s="62"/>
      <c r="C19" s="164"/>
      <c r="D19" s="165" t="s">
        <v>55</v>
      </c>
      <c r="E19" s="64"/>
      <c r="F19" s="63"/>
      <c r="G19" s="95"/>
      <c r="H19" s="67"/>
      <c r="I19" s="68"/>
      <c r="J19" s="71">
        <f t="shared" ref="J19" si="5">ROUND(G19*I19,0)</f>
        <v>0</v>
      </c>
      <c r="K19" s="73"/>
      <c r="L19" s="73"/>
      <c r="M19" s="74"/>
      <c r="N19" s="75">
        <v>0</v>
      </c>
      <c r="O19" s="76">
        <v>0</v>
      </c>
      <c r="P19" s="76">
        <v>0</v>
      </c>
      <c r="Q19" s="76">
        <v>0</v>
      </c>
      <c r="R19" s="77">
        <v>0</v>
      </c>
      <c r="S19" s="76">
        <v>0</v>
      </c>
      <c r="T19" s="76">
        <v>0</v>
      </c>
      <c r="U19" s="76">
        <v>0</v>
      </c>
      <c r="V19" s="76">
        <v>0</v>
      </c>
      <c r="W19" s="77">
        <v>0</v>
      </c>
      <c r="X19" s="77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166">
        <f t="shared" si="2"/>
        <v>0</v>
      </c>
      <c r="AO19" s="211"/>
      <c r="AP19" s="5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</row>
    <row r="20" spans="1:59" ht="15" customHeight="1" outlineLevel="2">
      <c r="A20" s="211"/>
      <c r="B20" s="62"/>
      <c r="C20" s="164"/>
      <c r="D20" s="64"/>
      <c r="E20" s="183" t="s">
        <v>64</v>
      </c>
      <c r="F20" s="63"/>
      <c r="G20" s="125">
        <f>opslagb</f>
        <v>0</v>
      </c>
      <c r="H20" s="184" t="s">
        <v>2</v>
      </c>
      <c r="I20" s="96"/>
      <c r="J20" s="71"/>
      <c r="K20" s="73"/>
      <c r="L20" s="73"/>
      <c r="M20" s="74"/>
      <c r="N20" s="75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166">
        <f t="shared" si="2"/>
        <v>0</v>
      </c>
      <c r="AO20" s="211"/>
      <c r="AP20" s="5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</row>
    <row r="21" spans="1:59" ht="15" customHeight="1" outlineLevel="1">
      <c r="A21" s="211"/>
      <c r="B21" s="161"/>
      <c r="C21" s="185" t="s">
        <v>41</v>
      </c>
      <c r="D21" s="148" t="s">
        <v>63</v>
      </c>
      <c r="E21" s="148" t="s">
        <v>44</v>
      </c>
      <c r="F21" s="149"/>
      <c r="G21" s="163"/>
      <c r="H21" s="151"/>
      <c r="I21" s="152"/>
      <c r="J21" s="153"/>
      <c r="K21" s="154"/>
      <c r="L21" s="154"/>
      <c r="M21" s="155"/>
      <c r="N21" s="156">
        <f t="shared" ref="N21:AM21" si="6">SUM(N22:N26)</f>
        <v>0</v>
      </c>
      <c r="O21" s="157">
        <f t="shared" si="6"/>
        <v>0</v>
      </c>
      <c r="P21" s="157">
        <f t="shared" si="6"/>
        <v>0</v>
      </c>
      <c r="Q21" s="157">
        <f t="shared" si="6"/>
        <v>0</v>
      </c>
      <c r="R21" s="157">
        <f t="shared" si="6"/>
        <v>0</v>
      </c>
      <c r="S21" s="157">
        <f t="shared" si="6"/>
        <v>0</v>
      </c>
      <c r="T21" s="157">
        <f t="shared" si="6"/>
        <v>0</v>
      </c>
      <c r="U21" s="157">
        <f t="shared" si="6"/>
        <v>0</v>
      </c>
      <c r="V21" s="157">
        <f t="shared" si="6"/>
        <v>0</v>
      </c>
      <c r="W21" s="157">
        <f t="shared" si="6"/>
        <v>0</v>
      </c>
      <c r="X21" s="157">
        <f t="shared" si="6"/>
        <v>0</v>
      </c>
      <c r="Y21" s="157">
        <f t="shared" si="6"/>
        <v>0</v>
      </c>
      <c r="Z21" s="157">
        <f t="shared" si="6"/>
        <v>0</v>
      </c>
      <c r="AA21" s="157">
        <f t="shared" si="6"/>
        <v>0</v>
      </c>
      <c r="AB21" s="157">
        <f t="shared" si="6"/>
        <v>0</v>
      </c>
      <c r="AC21" s="157">
        <f t="shared" si="6"/>
        <v>0</v>
      </c>
      <c r="AD21" s="157">
        <f t="shared" si="6"/>
        <v>0</v>
      </c>
      <c r="AE21" s="157">
        <f t="shared" si="6"/>
        <v>0</v>
      </c>
      <c r="AF21" s="157">
        <f t="shared" si="6"/>
        <v>0</v>
      </c>
      <c r="AG21" s="157">
        <f t="shared" si="6"/>
        <v>0</v>
      </c>
      <c r="AH21" s="157">
        <f t="shared" si="6"/>
        <v>0</v>
      </c>
      <c r="AI21" s="157">
        <f t="shared" si="6"/>
        <v>0</v>
      </c>
      <c r="AJ21" s="157">
        <f t="shared" si="6"/>
        <v>0</v>
      </c>
      <c r="AK21" s="157">
        <f t="shared" si="6"/>
        <v>0</v>
      </c>
      <c r="AL21" s="157">
        <f t="shared" si="6"/>
        <v>0</v>
      </c>
      <c r="AM21" s="157">
        <f t="shared" si="6"/>
        <v>0</v>
      </c>
      <c r="AN21" s="159">
        <f t="shared" si="2"/>
        <v>0</v>
      </c>
      <c r="AO21" s="211"/>
      <c r="AP21" s="5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</row>
    <row r="22" spans="1:59" ht="15" customHeight="1" outlineLevel="2">
      <c r="A22" s="211"/>
      <c r="B22" s="62"/>
      <c r="C22" s="164"/>
      <c r="D22" s="165" t="s">
        <v>63</v>
      </c>
      <c r="E22" s="64"/>
      <c r="F22" s="63"/>
      <c r="G22" s="95"/>
      <c r="H22" s="67"/>
      <c r="I22" s="68"/>
      <c r="J22" s="71">
        <f t="shared" ref="J22:J25" si="7">ROUND(G22*I22,0)</f>
        <v>0</v>
      </c>
      <c r="K22" s="73"/>
      <c r="L22" s="73"/>
      <c r="M22" s="74"/>
      <c r="N22" s="75">
        <v>0</v>
      </c>
      <c r="O22" s="76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6">
        <v>0</v>
      </c>
      <c r="V22" s="76">
        <v>0</v>
      </c>
      <c r="W22" s="76">
        <v>0</v>
      </c>
      <c r="X22" s="76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166">
        <f t="shared" si="2"/>
        <v>0</v>
      </c>
      <c r="AO22" s="211"/>
      <c r="AP22" s="5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</row>
    <row r="23" spans="1:59" ht="15" customHeight="1" outlineLevel="2">
      <c r="A23" s="211"/>
      <c r="B23" s="62"/>
      <c r="C23" s="164"/>
      <c r="D23" s="165" t="s">
        <v>63</v>
      </c>
      <c r="E23" s="64"/>
      <c r="F23" s="63"/>
      <c r="G23" s="95"/>
      <c r="H23" s="67"/>
      <c r="I23" s="68"/>
      <c r="J23" s="71">
        <f t="shared" si="7"/>
        <v>0</v>
      </c>
      <c r="K23" s="73"/>
      <c r="L23" s="73"/>
      <c r="M23" s="74"/>
      <c r="N23" s="75">
        <v>0</v>
      </c>
      <c r="O23" s="76">
        <v>0</v>
      </c>
      <c r="P23" s="76">
        <v>0</v>
      </c>
      <c r="Q23" s="76">
        <v>0</v>
      </c>
      <c r="R23" s="76">
        <v>0</v>
      </c>
      <c r="S23" s="76">
        <v>0</v>
      </c>
      <c r="T23" s="76">
        <v>0</v>
      </c>
      <c r="U23" s="76">
        <v>0</v>
      </c>
      <c r="V23" s="76">
        <v>0</v>
      </c>
      <c r="W23" s="76">
        <v>0</v>
      </c>
      <c r="X23" s="76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166">
        <f t="shared" si="2"/>
        <v>0</v>
      </c>
      <c r="AO23" s="211"/>
      <c r="AP23" s="5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</row>
    <row r="24" spans="1:59" ht="15" customHeight="1" outlineLevel="2">
      <c r="A24" s="211"/>
      <c r="B24" s="62"/>
      <c r="C24" s="164"/>
      <c r="D24" s="165" t="s">
        <v>63</v>
      </c>
      <c r="E24" s="64"/>
      <c r="F24" s="63"/>
      <c r="G24" s="95"/>
      <c r="H24" s="67"/>
      <c r="I24" s="68"/>
      <c r="J24" s="71">
        <f t="shared" si="7"/>
        <v>0</v>
      </c>
      <c r="K24" s="73"/>
      <c r="L24" s="73"/>
      <c r="M24" s="74"/>
      <c r="N24" s="75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166">
        <f t="shared" si="2"/>
        <v>0</v>
      </c>
      <c r="AO24" s="211"/>
      <c r="AP24" s="5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</row>
    <row r="25" spans="1:59" ht="15" customHeight="1" outlineLevel="2">
      <c r="A25" s="211"/>
      <c r="B25" s="62"/>
      <c r="C25" s="164"/>
      <c r="D25" s="165" t="s">
        <v>63</v>
      </c>
      <c r="E25" s="64"/>
      <c r="F25" s="63"/>
      <c r="G25" s="95"/>
      <c r="H25" s="67"/>
      <c r="I25" s="68"/>
      <c r="J25" s="71">
        <f t="shared" si="7"/>
        <v>0</v>
      </c>
      <c r="K25" s="73"/>
      <c r="L25" s="73"/>
      <c r="M25" s="74"/>
      <c r="N25" s="75">
        <v>0</v>
      </c>
      <c r="O25" s="76">
        <v>0</v>
      </c>
      <c r="P25" s="76">
        <v>0</v>
      </c>
      <c r="Q25" s="76">
        <v>0</v>
      </c>
      <c r="R25" s="76">
        <v>0</v>
      </c>
      <c r="S25" s="76">
        <v>0</v>
      </c>
      <c r="T25" s="76">
        <v>0</v>
      </c>
      <c r="U25" s="76">
        <v>0</v>
      </c>
      <c r="V25" s="76">
        <v>0</v>
      </c>
      <c r="W25" s="76">
        <v>0</v>
      </c>
      <c r="X25" s="76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166">
        <f t="shared" si="2"/>
        <v>0</v>
      </c>
      <c r="AO25" s="211"/>
      <c r="AP25" s="5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</row>
    <row r="26" spans="1:59" ht="15" customHeight="1" outlineLevel="2">
      <c r="A26" s="211"/>
      <c r="B26" s="62"/>
      <c r="C26" s="164"/>
      <c r="D26" s="64"/>
      <c r="E26" s="183" t="s">
        <v>65</v>
      </c>
      <c r="F26" s="63"/>
      <c r="G26" s="125">
        <f>opslagi</f>
        <v>0</v>
      </c>
      <c r="H26" s="184" t="s">
        <v>2</v>
      </c>
      <c r="I26" s="96"/>
      <c r="J26" s="71"/>
      <c r="K26" s="73"/>
      <c r="L26" s="73"/>
      <c r="M26" s="74"/>
      <c r="N26" s="75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6">
        <v>0</v>
      </c>
      <c r="V26" s="76">
        <v>0</v>
      </c>
      <c r="W26" s="76">
        <v>0</v>
      </c>
      <c r="X26" s="76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166">
        <f t="shared" si="2"/>
        <v>0</v>
      </c>
      <c r="AO26" s="211"/>
      <c r="AP26" s="5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</row>
    <row r="27" spans="1:59" ht="15" customHeight="1">
      <c r="A27" s="211"/>
      <c r="B27" s="145"/>
      <c r="C27" s="185" t="s">
        <v>45</v>
      </c>
      <c r="D27" s="147" t="s">
        <v>46</v>
      </c>
      <c r="E27" s="148"/>
      <c r="F27" s="149"/>
      <c r="G27" s="150"/>
      <c r="H27" s="151"/>
      <c r="I27" s="152"/>
      <c r="J27" s="153"/>
      <c r="K27" s="154"/>
      <c r="L27" s="154"/>
      <c r="M27" s="155"/>
      <c r="N27" s="156">
        <f t="shared" ref="N27:AM27" si="8">SUM(N28,N47)</f>
        <v>9000</v>
      </c>
      <c r="O27" s="157">
        <f t="shared" si="8"/>
        <v>9000</v>
      </c>
      <c r="P27" s="157">
        <f t="shared" si="8"/>
        <v>9000</v>
      </c>
      <c r="Q27" s="157">
        <f t="shared" si="8"/>
        <v>9000</v>
      </c>
      <c r="R27" s="157">
        <f t="shared" si="8"/>
        <v>9000</v>
      </c>
      <c r="S27" s="157">
        <f t="shared" si="8"/>
        <v>9000</v>
      </c>
      <c r="T27" s="157">
        <f t="shared" si="8"/>
        <v>450000</v>
      </c>
      <c r="U27" s="157">
        <f t="shared" si="8"/>
        <v>9000</v>
      </c>
      <c r="V27" s="157">
        <f t="shared" si="8"/>
        <v>9000</v>
      </c>
      <c r="W27" s="157">
        <f t="shared" si="8"/>
        <v>9000</v>
      </c>
      <c r="X27" s="157">
        <f t="shared" si="8"/>
        <v>9000</v>
      </c>
      <c r="Y27" s="157">
        <f t="shared" si="8"/>
        <v>9000</v>
      </c>
      <c r="Z27" s="157">
        <f t="shared" si="8"/>
        <v>450000</v>
      </c>
      <c r="AA27" s="157">
        <f t="shared" si="8"/>
        <v>9000</v>
      </c>
      <c r="AB27" s="157">
        <f t="shared" si="8"/>
        <v>9000</v>
      </c>
      <c r="AC27" s="157">
        <f t="shared" si="8"/>
        <v>9000</v>
      </c>
      <c r="AD27" s="157">
        <f t="shared" si="8"/>
        <v>9000</v>
      </c>
      <c r="AE27" s="157">
        <f t="shared" si="8"/>
        <v>9000</v>
      </c>
      <c r="AF27" s="157">
        <f t="shared" si="8"/>
        <v>450000</v>
      </c>
      <c r="AG27" s="157">
        <f t="shared" si="8"/>
        <v>9000</v>
      </c>
      <c r="AH27" s="157">
        <f t="shared" si="8"/>
        <v>9000</v>
      </c>
      <c r="AI27" s="157">
        <f t="shared" si="8"/>
        <v>9000</v>
      </c>
      <c r="AJ27" s="157">
        <f t="shared" si="8"/>
        <v>9000</v>
      </c>
      <c r="AK27" s="157">
        <f t="shared" si="8"/>
        <v>9000</v>
      </c>
      <c r="AL27" s="157">
        <f t="shared" si="8"/>
        <v>450000</v>
      </c>
      <c r="AM27" s="157">
        <f t="shared" si="8"/>
        <v>9000</v>
      </c>
      <c r="AN27" s="159">
        <f t="shared" si="2"/>
        <v>1998000</v>
      </c>
      <c r="AO27" s="211"/>
      <c r="AP27" s="5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</row>
    <row r="28" spans="1:59" ht="15" customHeight="1" outlineLevel="1">
      <c r="A28" s="211"/>
      <c r="B28" s="62"/>
      <c r="C28" s="63"/>
      <c r="D28" s="148" t="s">
        <v>55</v>
      </c>
      <c r="E28" s="148" t="s">
        <v>47</v>
      </c>
      <c r="F28" s="149"/>
      <c r="G28" s="163"/>
      <c r="H28" s="151"/>
      <c r="I28" s="152"/>
      <c r="J28" s="153"/>
      <c r="K28" s="154"/>
      <c r="L28" s="154"/>
      <c r="M28" s="155"/>
      <c r="N28" s="156">
        <f t="shared" ref="N28:AM28" si="9">SUM(N29:N46)</f>
        <v>9000</v>
      </c>
      <c r="O28" s="157">
        <f t="shared" si="9"/>
        <v>9000</v>
      </c>
      <c r="P28" s="157">
        <f t="shared" si="9"/>
        <v>9000</v>
      </c>
      <c r="Q28" s="157">
        <f t="shared" si="9"/>
        <v>9000</v>
      </c>
      <c r="R28" s="157">
        <f t="shared" si="9"/>
        <v>9000</v>
      </c>
      <c r="S28" s="157">
        <f t="shared" si="9"/>
        <v>9000</v>
      </c>
      <c r="T28" s="157">
        <f t="shared" si="9"/>
        <v>450000</v>
      </c>
      <c r="U28" s="157">
        <f t="shared" si="9"/>
        <v>9000</v>
      </c>
      <c r="V28" s="157">
        <f t="shared" si="9"/>
        <v>9000</v>
      </c>
      <c r="W28" s="157">
        <f t="shared" si="9"/>
        <v>9000</v>
      </c>
      <c r="X28" s="157">
        <f t="shared" si="9"/>
        <v>9000</v>
      </c>
      <c r="Y28" s="157">
        <f t="shared" si="9"/>
        <v>9000</v>
      </c>
      <c r="Z28" s="157">
        <f t="shared" si="9"/>
        <v>450000</v>
      </c>
      <c r="AA28" s="157">
        <f t="shared" si="9"/>
        <v>9000</v>
      </c>
      <c r="AB28" s="157">
        <f t="shared" si="9"/>
        <v>9000</v>
      </c>
      <c r="AC28" s="157">
        <f t="shared" si="9"/>
        <v>9000</v>
      </c>
      <c r="AD28" s="157">
        <f t="shared" si="9"/>
        <v>9000</v>
      </c>
      <c r="AE28" s="157">
        <f t="shared" si="9"/>
        <v>9000</v>
      </c>
      <c r="AF28" s="157">
        <f t="shared" si="9"/>
        <v>450000</v>
      </c>
      <c r="AG28" s="157">
        <f t="shared" si="9"/>
        <v>9000</v>
      </c>
      <c r="AH28" s="157">
        <f t="shared" si="9"/>
        <v>9000</v>
      </c>
      <c r="AI28" s="157">
        <f t="shared" si="9"/>
        <v>9000</v>
      </c>
      <c r="AJ28" s="157">
        <f t="shared" si="9"/>
        <v>9000</v>
      </c>
      <c r="AK28" s="157">
        <f t="shared" si="9"/>
        <v>9000</v>
      </c>
      <c r="AL28" s="157">
        <f t="shared" si="9"/>
        <v>450000</v>
      </c>
      <c r="AM28" s="157">
        <f t="shared" si="9"/>
        <v>9000</v>
      </c>
      <c r="AN28" s="159">
        <f t="shared" si="2"/>
        <v>1998000</v>
      </c>
      <c r="AO28" s="211"/>
      <c r="AP28" s="5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</row>
    <row r="29" spans="1:59" ht="15" customHeight="1" outlineLevel="2">
      <c r="A29" s="211"/>
      <c r="B29" s="223" t="s">
        <v>86</v>
      </c>
      <c r="C29" s="224" t="s">
        <v>41</v>
      </c>
      <c r="D29" s="225" t="s">
        <v>55</v>
      </c>
      <c r="E29" s="226" t="s">
        <v>91</v>
      </c>
      <c r="F29" s="227"/>
      <c r="G29" s="228"/>
      <c r="H29" s="229"/>
      <c r="I29" s="230"/>
      <c r="J29" s="238"/>
      <c r="K29" s="231"/>
      <c r="L29" s="232"/>
      <c r="M29" s="233"/>
      <c r="N29" s="75">
        <v>0</v>
      </c>
      <c r="O29" s="76">
        <v>0</v>
      </c>
      <c r="P29" s="76">
        <v>0</v>
      </c>
      <c r="Q29" s="76">
        <v>0</v>
      </c>
      <c r="R29" s="76">
        <v>0</v>
      </c>
      <c r="S29" s="76">
        <v>0</v>
      </c>
      <c r="T29" s="76">
        <v>0</v>
      </c>
      <c r="U29" s="76">
        <v>0</v>
      </c>
      <c r="V29" s="76">
        <v>0</v>
      </c>
      <c r="W29" s="76">
        <v>0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166">
        <f t="shared" si="2"/>
        <v>0</v>
      </c>
      <c r="AO29" s="211"/>
      <c r="AP29" s="5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</row>
    <row r="30" spans="1:59" ht="15" customHeight="1" outlineLevel="2">
      <c r="A30" s="211"/>
      <c r="B30" s="223"/>
      <c r="C30" s="224"/>
      <c r="D30" s="225"/>
      <c r="E30" s="226" t="s">
        <v>92</v>
      </c>
      <c r="F30" s="227"/>
      <c r="G30" s="228">
        <v>30000</v>
      </c>
      <c r="H30" s="229" t="s">
        <v>27</v>
      </c>
      <c r="I30" s="230">
        <v>15</v>
      </c>
      <c r="J30" s="238">
        <f>G30*I30</f>
        <v>450000</v>
      </c>
      <c r="K30" s="231">
        <v>6</v>
      </c>
      <c r="L30" s="232">
        <f>2019+K30</f>
        <v>2025</v>
      </c>
      <c r="M30" s="233">
        <f>startjaar+Looptijd</f>
        <v>2044</v>
      </c>
      <c r="N30" s="75">
        <v>0</v>
      </c>
      <c r="O30" s="76">
        <v>0</v>
      </c>
      <c r="P30" s="76">
        <v>0</v>
      </c>
      <c r="Q30" s="76">
        <v>0</v>
      </c>
      <c r="R30" s="76">
        <v>0</v>
      </c>
      <c r="S30" s="76">
        <v>0</v>
      </c>
      <c r="T30" s="76">
        <v>450000</v>
      </c>
      <c r="U30" s="76">
        <v>0</v>
      </c>
      <c r="V30" s="76">
        <v>0</v>
      </c>
      <c r="W30" s="76">
        <v>0</v>
      </c>
      <c r="X30" s="76">
        <v>0</v>
      </c>
      <c r="Y30" s="76">
        <v>0</v>
      </c>
      <c r="Z30" s="76">
        <v>450000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450000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450000</v>
      </c>
      <c r="AM30" s="76">
        <v>0</v>
      </c>
      <c r="AN30" s="166">
        <f t="shared" si="2"/>
        <v>1800000</v>
      </c>
      <c r="AO30" s="211"/>
      <c r="AP30" s="5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</row>
    <row r="31" spans="1:59" ht="15" customHeight="1" outlineLevel="2">
      <c r="A31" s="211"/>
      <c r="B31" s="223" t="s">
        <v>86</v>
      </c>
      <c r="C31" s="224"/>
      <c r="D31" s="225"/>
      <c r="E31" s="226" t="s">
        <v>97</v>
      </c>
      <c r="F31" s="240" t="s">
        <v>98</v>
      </c>
      <c r="G31" s="228">
        <f>G30*0.02</f>
        <v>600</v>
      </c>
      <c r="H31" s="229" t="s">
        <v>27</v>
      </c>
      <c r="I31" s="230">
        <v>15</v>
      </c>
      <c r="J31" s="238">
        <f>G31*I31</f>
        <v>9000</v>
      </c>
      <c r="K31" s="231">
        <v>1</v>
      </c>
      <c r="L31" s="232">
        <v>2019</v>
      </c>
      <c r="M31" s="233">
        <f>startjaar+Looptijd</f>
        <v>2044</v>
      </c>
      <c r="N31" s="75">
        <v>9000</v>
      </c>
      <c r="O31" s="76">
        <v>9000</v>
      </c>
      <c r="P31" s="76">
        <v>9000</v>
      </c>
      <c r="Q31" s="76">
        <v>9000</v>
      </c>
      <c r="R31" s="76">
        <v>9000</v>
      </c>
      <c r="S31" s="76">
        <v>9000</v>
      </c>
      <c r="T31" s="76"/>
      <c r="U31" s="76">
        <v>9000</v>
      </c>
      <c r="V31" s="76">
        <v>9000</v>
      </c>
      <c r="W31" s="76">
        <v>9000</v>
      </c>
      <c r="X31" s="76">
        <v>9000</v>
      </c>
      <c r="Y31" s="76">
        <v>9000</v>
      </c>
      <c r="Z31" s="76"/>
      <c r="AA31" s="76">
        <v>9000</v>
      </c>
      <c r="AB31" s="76">
        <v>9000</v>
      </c>
      <c r="AC31" s="76">
        <v>9000</v>
      </c>
      <c r="AD31" s="76">
        <v>9000</v>
      </c>
      <c r="AE31" s="76">
        <v>9000</v>
      </c>
      <c r="AF31" s="76"/>
      <c r="AG31" s="76">
        <v>9000</v>
      </c>
      <c r="AH31" s="76">
        <v>9000</v>
      </c>
      <c r="AI31" s="76">
        <v>9000</v>
      </c>
      <c r="AJ31" s="76">
        <v>9000</v>
      </c>
      <c r="AK31" s="76">
        <v>9000</v>
      </c>
      <c r="AL31" s="76"/>
      <c r="AM31" s="76">
        <v>9000</v>
      </c>
      <c r="AN31" s="166">
        <f t="shared" si="2"/>
        <v>198000</v>
      </c>
      <c r="AO31" s="211"/>
      <c r="AP31" s="5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</row>
    <row r="32" spans="1:59" ht="15" customHeight="1" outlineLevel="2">
      <c r="A32" s="211"/>
      <c r="B32" s="62"/>
      <c r="C32" s="167"/>
      <c r="D32" s="165"/>
      <c r="E32" s="64"/>
      <c r="F32" s="63"/>
      <c r="G32" s="95"/>
      <c r="H32" s="67"/>
      <c r="I32" s="68"/>
      <c r="J32" s="71"/>
      <c r="K32" s="73"/>
      <c r="L32" s="73"/>
      <c r="M32" s="74"/>
      <c r="N32" s="75">
        <v>0</v>
      </c>
      <c r="O32" s="76">
        <v>0</v>
      </c>
      <c r="P32" s="76">
        <v>0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76">
        <v>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166">
        <f t="shared" si="2"/>
        <v>0</v>
      </c>
      <c r="AO32" s="211"/>
      <c r="AP32" s="5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</row>
    <row r="33" spans="1:59" ht="15" customHeight="1" outlineLevel="2">
      <c r="A33" s="211"/>
      <c r="B33" s="62"/>
      <c r="C33" s="167"/>
      <c r="D33" s="165"/>
      <c r="E33" s="64"/>
      <c r="F33" s="63"/>
      <c r="G33" s="95"/>
      <c r="H33" s="67"/>
      <c r="I33" s="68"/>
      <c r="J33" s="71"/>
      <c r="K33" s="73"/>
      <c r="L33" s="73"/>
      <c r="M33" s="74"/>
      <c r="N33" s="75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166">
        <f t="shared" si="2"/>
        <v>0</v>
      </c>
      <c r="AO33" s="211"/>
      <c r="AP33" s="5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</row>
    <row r="34" spans="1:59" ht="15" customHeight="1" outlineLevel="2">
      <c r="A34" s="211"/>
      <c r="B34" s="62"/>
      <c r="C34" s="167"/>
      <c r="D34" s="165"/>
      <c r="E34" s="64"/>
      <c r="F34" s="63"/>
      <c r="G34" s="95"/>
      <c r="H34" s="67"/>
      <c r="I34" s="68"/>
      <c r="J34" s="71"/>
      <c r="K34" s="186"/>
      <c r="L34" s="73"/>
      <c r="M34" s="74"/>
      <c r="N34" s="75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  <c r="T34" s="76">
        <v>0</v>
      </c>
      <c r="U34" s="76">
        <v>0</v>
      </c>
      <c r="V34" s="76">
        <v>0</v>
      </c>
      <c r="W34" s="76">
        <v>0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166">
        <f t="shared" si="2"/>
        <v>0</v>
      </c>
      <c r="AO34" s="211"/>
      <c r="AP34" s="5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</row>
    <row r="35" spans="1:59" ht="15" customHeight="1" outlineLevel="2">
      <c r="A35" s="211"/>
      <c r="B35" s="62"/>
      <c r="C35" s="164"/>
      <c r="D35" s="165"/>
      <c r="E35" s="64"/>
      <c r="F35" s="63"/>
      <c r="G35" s="187"/>
      <c r="H35" s="67"/>
      <c r="I35" s="68"/>
      <c r="J35" s="71"/>
      <c r="K35" s="186"/>
      <c r="L35" s="73"/>
      <c r="M35" s="74"/>
      <c r="N35" s="75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166">
        <f t="shared" si="2"/>
        <v>0</v>
      </c>
      <c r="AO35" s="211"/>
      <c r="AP35" s="5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</row>
    <row r="36" spans="1:59" ht="12.75" customHeight="1" outlineLevel="2">
      <c r="A36" s="211"/>
      <c r="B36" s="62"/>
      <c r="C36" s="167"/>
      <c r="D36" s="165"/>
      <c r="E36" s="188"/>
      <c r="F36" s="63"/>
      <c r="G36" s="95"/>
      <c r="H36" s="67"/>
      <c r="I36" s="68"/>
      <c r="J36" s="71">
        <f t="shared" ref="J36:J45" si="10">ROUND(G36*I36,0)</f>
        <v>0</v>
      </c>
      <c r="K36" s="73"/>
      <c r="L36" s="73"/>
      <c r="M36" s="74"/>
      <c r="N36" s="75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166">
        <f t="shared" si="2"/>
        <v>0</v>
      </c>
      <c r="AO36" s="211"/>
      <c r="AP36" s="5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</row>
    <row r="37" spans="1:59" ht="15" customHeight="1" outlineLevel="2">
      <c r="A37" s="211"/>
      <c r="B37" s="62"/>
      <c r="C37" s="189"/>
      <c r="D37" s="190"/>
      <c r="E37" s="191"/>
      <c r="F37" s="168"/>
      <c r="G37" s="192"/>
      <c r="H37" s="193"/>
      <c r="I37" s="194"/>
      <c r="J37" s="71">
        <f t="shared" si="10"/>
        <v>0</v>
      </c>
      <c r="K37" s="73"/>
      <c r="L37" s="73"/>
      <c r="M37" s="74"/>
      <c r="N37" s="75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166">
        <f t="shared" si="2"/>
        <v>0</v>
      </c>
      <c r="AO37" s="211"/>
      <c r="AP37" s="5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</row>
    <row r="38" spans="1:59" ht="15" customHeight="1" outlineLevel="2">
      <c r="A38" s="211"/>
      <c r="B38" s="62"/>
      <c r="C38" s="195"/>
      <c r="D38" s="190"/>
      <c r="E38" s="191"/>
      <c r="F38" s="168"/>
      <c r="G38" s="192"/>
      <c r="H38" s="193"/>
      <c r="I38" s="194"/>
      <c r="J38" s="71">
        <f t="shared" si="10"/>
        <v>0</v>
      </c>
      <c r="K38" s="73"/>
      <c r="L38" s="73"/>
      <c r="M38" s="74"/>
      <c r="N38" s="75">
        <v>0</v>
      </c>
      <c r="O38" s="76">
        <v>0</v>
      </c>
      <c r="P38" s="76">
        <v>0</v>
      </c>
      <c r="Q38" s="76">
        <v>0</v>
      </c>
      <c r="R38" s="76">
        <v>0</v>
      </c>
      <c r="S38" s="76">
        <v>0</v>
      </c>
      <c r="T38" s="76">
        <v>0</v>
      </c>
      <c r="U38" s="76">
        <v>0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166">
        <f t="shared" si="2"/>
        <v>0</v>
      </c>
      <c r="AO38" s="211"/>
      <c r="AP38" s="5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</row>
    <row r="39" spans="1:59" ht="15" customHeight="1" outlineLevel="2">
      <c r="A39" s="211"/>
      <c r="B39" s="62"/>
      <c r="C39" s="195"/>
      <c r="D39" s="190"/>
      <c r="E39" s="191"/>
      <c r="F39" s="168"/>
      <c r="G39" s="192"/>
      <c r="H39" s="193"/>
      <c r="I39" s="194"/>
      <c r="J39" s="71">
        <f t="shared" si="10"/>
        <v>0</v>
      </c>
      <c r="K39" s="73"/>
      <c r="L39" s="73"/>
      <c r="M39" s="74"/>
      <c r="N39" s="75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  <c r="T39" s="76">
        <v>0</v>
      </c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166">
        <f t="shared" si="2"/>
        <v>0</v>
      </c>
      <c r="AO39" s="211"/>
      <c r="AP39" s="5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</row>
    <row r="40" spans="1:59" ht="15" customHeight="1" outlineLevel="2">
      <c r="A40" s="211"/>
      <c r="B40" s="62"/>
      <c r="C40" s="195"/>
      <c r="D40" s="190"/>
      <c r="E40" s="191"/>
      <c r="F40" s="168"/>
      <c r="G40" s="192"/>
      <c r="H40" s="193"/>
      <c r="I40" s="194"/>
      <c r="J40" s="71">
        <f t="shared" si="10"/>
        <v>0</v>
      </c>
      <c r="K40" s="73"/>
      <c r="L40" s="73"/>
      <c r="M40" s="74"/>
      <c r="N40" s="75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  <c r="T40" s="76">
        <v>0</v>
      </c>
      <c r="U40" s="76">
        <v>0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166">
        <f t="shared" si="2"/>
        <v>0</v>
      </c>
      <c r="AO40" s="211"/>
      <c r="AP40" s="5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</row>
    <row r="41" spans="1:59" ht="15" customHeight="1" outlineLevel="2">
      <c r="A41" s="211"/>
      <c r="B41" s="62"/>
      <c r="C41" s="167" t="s">
        <v>45</v>
      </c>
      <c r="D41" s="165" t="s">
        <v>55</v>
      </c>
      <c r="E41" s="64"/>
      <c r="F41" s="63"/>
      <c r="G41" s="95"/>
      <c r="H41" s="67"/>
      <c r="I41" s="68"/>
      <c r="J41" s="71">
        <f t="shared" si="10"/>
        <v>0</v>
      </c>
      <c r="K41" s="73"/>
      <c r="L41" s="73"/>
      <c r="M41" s="74"/>
      <c r="N41" s="75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166">
        <f t="shared" si="2"/>
        <v>0</v>
      </c>
      <c r="AO41" s="211"/>
      <c r="AP41" s="5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</row>
    <row r="42" spans="1:59" ht="15" customHeight="1" outlineLevel="2">
      <c r="A42" s="211"/>
      <c r="B42" s="62"/>
      <c r="C42" s="167" t="s">
        <v>45</v>
      </c>
      <c r="D42" s="165" t="s">
        <v>55</v>
      </c>
      <c r="E42" s="64"/>
      <c r="F42" s="63"/>
      <c r="G42" s="95"/>
      <c r="H42" s="67"/>
      <c r="I42" s="68"/>
      <c r="J42" s="71">
        <f t="shared" si="10"/>
        <v>0</v>
      </c>
      <c r="K42" s="73"/>
      <c r="L42" s="73"/>
      <c r="M42" s="74"/>
      <c r="N42" s="75">
        <v>0</v>
      </c>
      <c r="O42" s="76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166">
        <f t="shared" si="2"/>
        <v>0</v>
      </c>
      <c r="AO42" s="211"/>
      <c r="AP42" s="5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</row>
    <row r="43" spans="1:59" ht="15" customHeight="1" outlineLevel="2">
      <c r="A43" s="211"/>
      <c r="B43" s="62"/>
      <c r="C43" s="167" t="s">
        <v>45</v>
      </c>
      <c r="D43" s="165" t="s">
        <v>55</v>
      </c>
      <c r="E43" s="64"/>
      <c r="F43" s="63"/>
      <c r="G43" s="95"/>
      <c r="H43" s="67"/>
      <c r="I43" s="68"/>
      <c r="J43" s="71">
        <f t="shared" si="10"/>
        <v>0</v>
      </c>
      <c r="K43" s="73"/>
      <c r="L43" s="73"/>
      <c r="M43" s="74"/>
      <c r="N43" s="75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166">
        <f t="shared" si="2"/>
        <v>0</v>
      </c>
      <c r="AO43" s="211"/>
      <c r="AP43" s="5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</row>
    <row r="44" spans="1:59" ht="15" customHeight="1" outlineLevel="2">
      <c r="A44" s="211"/>
      <c r="B44" s="62"/>
      <c r="C44" s="167" t="s">
        <v>45</v>
      </c>
      <c r="D44" s="165" t="s">
        <v>55</v>
      </c>
      <c r="E44" s="64"/>
      <c r="F44" s="63"/>
      <c r="G44" s="95"/>
      <c r="H44" s="67"/>
      <c r="I44" s="68"/>
      <c r="J44" s="71">
        <f t="shared" si="10"/>
        <v>0</v>
      </c>
      <c r="K44" s="73"/>
      <c r="L44" s="73"/>
      <c r="M44" s="74"/>
      <c r="N44" s="75">
        <v>0</v>
      </c>
      <c r="O44" s="76">
        <v>0</v>
      </c>
      <c r="P44" s="76">
        <v>0</v>
      </c>
      <c r="Q44" s="76">
        <v>0</v>
      </c>
      <c r="R44" s="76">
        <v>0</v>
      </c>
      <c r="S44" s="76">
        <v>0</v>
      </c>
      <c r="T44" s="76">
        <v>0</v>
      </c>
      <c r="U44" s="76">
        <v>0</v>
      </c>
      <c r="V44" s="76">
        <v>0</v>
      </c>
      <c r="W44" s="76">
        <v>0</v>
      </c>
      <c r="X44" s="76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166">
        <f t="shared" si="2"/>
        <v>0</v>
      </c>
      <c r="AO44" s="211"/>
      <c r="AP44" s="5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</row>
    <row r="45" spans="1:59" ht="15" customHeight="1" outlineLevel="2">
      <c r="A45" s="211"/>
      <c r="B45" s="62"/>
      <c r="C45" s="167" t="s">
        <v>45</v>
      </c>
      <c r="D45" s="165" t="s">
        <v>55</v>
      </c>
      <c r="E45" s="64"/>
      <c r="F45" s="63"/>
      <c r="G45" s="95"/>
      <c r="H45" s="67"/>
      <c r="I45" s="68"/>
      <c r="J45" s="71">
        <f t="shared" si="10"/>
        <v>0</v>
      </c>
      <c r="K45" s="73"/>
      <c r="L45" s="73"/>
      <c r="M45" s="74"/>
      <c r="N45" s="75">
        <v>0</v>
      </c>
      <c r="O45" s="76">
        <v>0</v>
      </c>
      <c r="P45" s="76">
        <v>0</v>
      </c>
      <c r="Q45" s="76">
        <v>0</v>
      </c>
      <c r="R45" s="76">
        <v>0</v>
      </c>
      <c r="S45" s="76">
        <v>0</v>
      </c>
      <c r="T45" s="76">
        <v>0</v>
      </c>
      <c r="U45" s="76">
        <v>0</v>
      </c>
      <c r="V45" s="76">
        <v>0</v>
      </c>
      <c r="W45" s="76">
        <v>0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166">
        <f t="shared" si="2"/>
        <v>0</v>
      </c>
      <c r="AO45" s="211"/>
      <c r="AP45" s="5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</row>
    <row r="46" spans="1:59" ht="15" customHeight="1" outlineLevel="2">
      <c r="A46" s="211"/>
      <c r="B46" s="62"/>
      <c r="C46" s="167"/>
      <c r="D46" s="64"/>
      <c r="E46" s="183" t="s">
        <v>66</v>
      </c>
      <c r="F46" s="63"/>
      <c r="G46" s="125">
        <f>opslagohb</f>
        <v>0</v>
      </c>
      <c r="H46" s="184" t="s">
        <v>2</v>
      </c>
      <c r="I46" s="68"/>
      <c r="J46" s="71"/>
      <c r="K46" s="73"/>
      <c r="L46" s="73"/>
      <c r="M46" s="74"/>
      <c r="N46" s="75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166">
        <f t="shared" si="2"/>
        <v>0</v>
      </c>
      <c r="AO46" s="211"/>
      <c r="AP46" s="5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</row>
    <row r="47" spans="1:59" ht="15" customHeight="1" outlineLevel="1">
      <c r="A47" s="211"/>
      <c r="B47" s="161"/>
      <c r="C47" s="196" t="s">
        <v>45</v>
      </c>
      <c r="D47" s="148" t="s">
        <v>63</v>
      </c>
      <c r="E47" s="148" t="s">
        <v>48</v>
      </c>
      <c r="F47" s="149"/>
      <c r="G47" s="163"/>
      <c r="H47" s="151"/>
      <c r="I47" s="152"/>
      <c r="J47" s="153"/>
      <c r="K47" s="154"/>
      <c r="L47" s="154"/>
      <c r="M47" s="155"/>
      <c r="N47" s="156">
        <f t="shared" ref="N47:AM47" si="11">SUM(N48:N52)</f>
        <v>0</v>
      </c>
      <c r="O47" s="157">
        <f t="shared" si="11"/>
        <v>0</v>
      </c>
      <c r="P47" s="157">
        <f t="shared" si="11"/>
        <v>0</v>
      </c>
      <c r="Q47" s="157">
        <f t="shared" si="11"/>
        <v>0</v>
      </c>
      <c r="R47" s="157">
        <f t="shared" si="11"/>
        <v>0</v>
      </c>
      <c r="S47" s="157">
        <f t="shared" si="11"/>
        <v>0</v>
      </c>
      <c r="T47" s="157">
        <f t="shared" si="11"/>
        <v>0</v>
      </c>
      <c r="U47" s="157">
        <f t="shared" si="11"/>
        <v>0</v>
      </c>
      <c r="V47" s="157">
        <f t="shared" si="11"/>
        <v>0</v>
      </c>
      <c r="W47" s="157">
        <f t="shared" si="11"/>
        <v>0</v>
      </c>
      <c r="X47" s="157">
        <f t="shared" si="11"/>
        <v>0</v>
      </c>
      <c r="Y47" s="157">
        <f t="shared" si="11"/>
        <v>0</v>
      </c>
      <c r="Z47" s="157">
        <f t="shared" si="11"/>
        <v>0</v>
      </c>
      <c r="AA47" s="157">
        <f t="shared" si="11"/>
        <v>0</v>
      </c>
      <c r="AB47" s="157">
        <f t="shared" si="11"/>
        <v>0</v>
      </c>
      <c r="AC47" s="157">
        <f t="shared" si="11"/>
        <v>0</v>
      </c>
      <c r="AD47" s="157">
        <f t="shared" si="11"/>
        <v>0</v>
      </c>
      <c r="AE47" s="157">
        <f t="shared" si="11"/>
        <v>0</v>
      </c>
      <c r="AF47" s="157">
        <f t="shared" si="11"/>
        <v>0</v>
      </c>
      <c r="AG47" s="157">
        <f t="shared" si="11"/>
        <v>0</v>
      </c>
      <c r="AH47" s="157">
        <f t="shared" si="11"/>
        <v>0</v>
      </c>
      <c r="AI47" s="157">
        <f t="shared" si="11"/>
        <v>0</v>
      </c>
      <c r="AJ47" s="157">
        <f t="shared" si="11"/>
        <v>0</v>
      </c>
      <c r="AK47" s="157">
        <f t="shared" si="11"/>
        <v>0</v>
      </c>
      <c r="AL47" s="157">
        <f t="shared" si="11"/>
        <v>0</v>
      </c>
      <c r="AM47" s="157">
        <f t="shared" si="11"/>
        <v>0</v>
      </c>
      <c r="AN47" s="159">
        <f t="shared" si="2"/>
        <v>0</v>
      </c>
      <c r="AO47" s="211"/>
      <c r="AP47" s="5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</row>
    <row r="48" spans="1:59" ht="15" customHeight="1" outlineLevel="2">
      <c r="A48" s="211"/>
      <c r="B48" s="62"/>
      <c r="C48" s="167" t="s">
        <v>45</v>
      </c>
      <c r="D48" s="165" t="s">
        <v>63</v>
      </c>
      <c r="E48" s="64"/>
      <c r="F48" s="63"/>
      <c r="G48" s="95"/>
      <c r="H48" s="67"/>
      <c r="I48" s="68"/>
      <c r="J48" s="71">
        <f t="shared" ref="J48:J51" si="12">ROUND(G48*I48,0)</f>
        <v>0</v>
      </c>
      <c r="K48" s="73"/>
      <c r="L48" s="73"/>
      <c r="M48" s="74"/>
      <c r="N48" s="75">
        <v>0</v>
      </c>
      <c r="O48" s="76">
        <v>0</v>
      </c>
      <c r="P48" s="76">
        <v>0</v>
      </c>
      <c r="Q48" s="76">
        <v>0</v>
      </c>
      <c r="R48" s="76">
        <v>0</v>
      </c>
      <c r="S48" s="76">
        <v>0</v>
      </c>
      <c r="T48" s="76">
        <v>0</v>
      </c>
      <c r="U48" s="76">
        <v>0</v>
      </c>
      <c r="V48" s="76">
        <v>0</v>
      </c>
      <c r="W48" s="76">
        <v>0</v>
      </c>
      <c r="X48" s="76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166">
        <f t="shared" si="2"/>
        <v>0</v>
      </c>
      <c r="AO48" s="211"/>
      <c r="AP48" s="5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</row>
    <row r="49" spans="1:59" ht="15" customHeight="1" outlineLevel="2">
      <c r="A49" s="211"/>
      <c r="B49" s="62"/>
      <c r="C49" s="167" t="s">
        <v>45</v>
      </c>
      <c r="D49" s="165" t="s">
        <v>63</v>
      </c>
      <c r="E49" s="64"/>
      <c r="F49" s="63"/>
      <c r="G49" s="95"/>
      <c r="H49" s="67"/>
      <c r="I49" s="68"/>
      <c r="J49" s="71">
        <f t="shared" si="12"/>
        <v>0</v>
      </c>
      <c r="K49" s="73"/>
      <c r="L49" s="73"/>
      <c r="M49" s="74"/>
      <c r="N49" s="75">
        <v>0</v>
      </c>
      <c r="O49" s="76">
        <v>0</v>
      </c>
      <c r="P49" s="76">
        <v>0</v>
      </c>
      <c r="Q49" s="76">
        <v>0</v>
      </c>
      <c r="R49" s="76">
        <v>0</v>
      </c>
      <c r="S49" s="76">
        <v>0</v>
      </c>
      <c r="T49" s="76">
        <v>0</v>
      </c>
      <c r="U49" s="76">
        <v>0</v>
      </c>
      <c r="V49" s="76">
        <v>0</v>
      </c>
      <c r="W49" s="76">
        <v>0</v>
      </c>
      <c r="X49" s="76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0</v>
      </c>
      <c r="AD49" s="76">
        <v>0</v>
      </c>
      <c r="AE49" s="76">
        <v>0</v>
      </c>
      <c r="AF49" s="76">
        <v>0</v>
      </c>
      <c r="AG49" s="76">
        <v>0</v>
      </c>
      <c r="AH49" s="76">
        <v>0</v>
      </c>
      <c r="AI49" s="76">
        <v>0</v>
      </c>
      <c r="AJ49" s="76">
        <v>0</v>
      </c>
      <c r="AK49" s="76">
        <v>0</v>
      </c>
      <c r="AL49" s="76">
        <v>0</v>
      </c>
      <c r="AM49" s="76">
        <v>0</v>
      </c>
      <c r="AN49" s="166">
        <f t="shared" si="2"/>
        <v>0</v>
      </c>
      <c r="AO49" s="211"/>
      <c r="AP49" s="5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</row>
    <row r="50" spans="1:59" ht="15" customHeight="1" outlineLevel="2">
      <c r="A50" s="211"/>
      <c r="B50" s="62"/>
      <c r="C50" s="167" t="s">
        <v>45</v>
      </c>
      <c r="D50" s="165" t="s">
        <v>63</v>
      </c>
      <c r="E50" s="64"/>
      <c r="F50" s="197"/>
      <c r="G50" s="95"/>
      <c r="H50" s="67"/>
      <c r="I50" s="68"/>
      <c r="J50" s="71">
        <f t="shared" si="12"/>
        <v>0</v>
      </c>
      <c r="K50" s="73"/>
      <c r="L50" s="73"/>
      <c r="M50" s="74"/>
      <c r="N50" s="75">
        <v>0</v>
      </c>
      <c r="O50" s="76">
        <v>0</v>
      </c>
      <c r="P50" s="76">
        <v>0</v>
      </c>
      <c r="Q50" s="76">
        <v>0</v>
      </c>
      <c r="R50" s="76">
        <v>0</v>
      </c>
      <c r="S50" s="76">
        <v>0</v>
      </c>
      <c r="T50" s="76">
        <v>0</v>
      </c>
      <c r="U50" s="76">
        <v>0</v>
      </c>
      <c r="V50" s="76">
        <v>0</v>
      </c>
      <c r="W50" s="76">
        <v>0</v>
      </c>
      <c r="X50" s="76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76">
        <v>0</v>
      </c>
      <c r="AE50" s="76">
        <v>0</v>
      </c>
      <c r="AF50" s="76">
        <v>0</v>
      </c>
      <c r="AG50" s="76">
        <v>0</v>
      </c>
      <c r="AH50" s="76">
        <v>0</v>
      </c>
      <c r="AI50" s="76">
        <v>0</v>
      </c>
      <c r="AJ50" s="76">
        <v>0</v>
      </c>
      <c r="AK50" s="76">
        <v>0</v>
      </c>
      <c r="AL50" s="76">
        <v>0</v>
      </c>
      <c r="AM50" s="76">
        <v>0</v>
      </c>
      <c r="AN50" s="166">
        <f t="shared" si="2"/>
        <v>0</v>
      </c>
      <c r="AO50" s="211"/>
      <c r="AP50" s="5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</row>
    <row r="51" spans="1:59" ht="15" customHeight="1" outlineLevel="2">
      <c r="A51" s="211"/>
      <c r="B51" s="62"/>
      <c r="C51" s="167" t="s">
        <v>45</v>
      </c>
      <c r="D51" s="165" t="s">
        <v>63</v>
      </c>
      <c r="E51" s="64"/>
      <c r="F51" s="63"/>
      <c r="G51" s="95"/>
      <c r="H51" s="67"/>
      <c r="I51" s="68"/>
      <c r="J51" s="71">
        <f t="shared" si="12"/>
        <v>0</v>
      </c>
      <c r="K51" s="73"/>
      <c r="L51" s="73"/>
      <c r="M51" s="74"/>
      <c r="N51" s="75">
        <v>0</v>
      </c>
      <c r="O51" s="76">
        <v>0</v>
      </c>
      <c r="P51" s="76">
        <v>0</v>
      </c>
      <c r="Q51" s="76">
        <v>0</v>
      </c>
      <c r="R51" s="76">
        <v>0</v>
      </c>
      <c r="S51" s="76">
        <v>0</v>
      </c>
      <c r="T51" s="76">
        <v>0</v>
      </c>
      <c r="U51" s="76">
        <v>0</v>
      </c>
      <c r="V51" s="76">
        <v>0</v>
      </c>
      <c r="W51" s="76">
        <v>0</v>
      </c>
      <c r="X51" s="76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76">
        <v>0</v>
      </c>
      <c r="AE51" s="76">
        <v>0</v>
      </c>
      <c r="AF51" s="76">
        <v>0</v>
      </c>
      <c r="AG51" s="76">
        <v>0</v>
      </c>
      <c r="AH51" s="76">
        <v>0</v>
      </c>
      <c r="AI51" s="76">
        <v>0</v>
      </c>
      <c r="AJ51" s="76">
        <v>0</v>
      </c>
      <c r="AK51" s="76">
        <v>0</v>
      </c>
      <c r="AL51" s="76">
        <v>0</v>
      </c>
      <c r="AM51" s="76">
        <v>0</v>
      </c>
      <c r="AN51" s="166">
        <f t="shared" si="2"/>
        <v>0</v>
      </c>
      <c r="AO51" s="211"/>
      <c r="AP51" s="5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</row>
    <row r="52" spans="1:59" ht="15" customHeight="1" outlineLevel="2">
      <c r="A52" s="211"/>
      <c r="B52" s="62"/>
      <c r="C52" s="167"/>
      <c r="D52" s="64"/>
      <c r="E52" s="183" t="s">
        <v>67</v>
      </c>
      <c r="F52" s="63"/>
      <c r="G52" s="125">
        <f>opslagohi</f>
        <v>0</v>
      </c>
      <c r="H52" s="184" t="s">
        <v>2</v>
      </c>
      <c r="I52" s="96"/>
      <c r="J52" s="71"/>
      <c r="K52" s="73"/>
      <c r="L52" s="73"/>
      <c r="M52" s="74"/>
      <c r="N52" s="75">
        <v>0</v>
      </c>
      <c r="O52" s="76">
        <v>0</v>
      </c>
      <c r="P52" s="76">
        <v>0</v>
      </c>
      <c r="Q52" s="76">
        <v>0</v>
      </c>
      <c r="R52" s="76">
        <v>0</v>
      </c>
      <c r="S52" s="76">
        <v>0</v>
      </c>
      <c r="T52" s="76">
        <v>0</v>
      </c>
      <c r="U52" s="76">
        <v>0</v>
      </c>
      <c r="V52" s="76">
        <v>0</v>
      </c>
      <c r="W52" s="76">
        <v>0</v>
      </c>
      <c r="X52" s="76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0</v>
      </c>
      <c r="AD52" s="76"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6">
        <v>0</v>
      </c>
      <c r="AL52" s="76">
        <v>0</v>
      </c>
      <c r="AM52" s="76">
        <v>0</v>
      </c>
      <c r="AN52" s="166">
        <f t="shared" si="2"/>
        <v>0</v>
      </c>
      <c r="AO52" s="211"/>
      <c r="AP52" s="5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</row>
    <row r="53" spans="1:59" ht="12.75" customHeight="1">
      <c r="A53" s="211"/>
      <c r="B53" s="103"/>
      <c r="C53" s="104"/>
      <c r="D53" s="105" t="s">
        <v>50</v>
      </c>
      <c r="E53" s="106"/>
      <c r="F53" s="107"/>
      <c r="G53" s="108"/>
      <c r="H53" s="109"/>
      <c r="I53" s="110"/>
      <c r="J53" s="111">
        <f>AN53</f>
        <v>0</v>
      </c>
      <c r="K53" s="112" t="s">
        <v>51</v>
      </c>
      <c r="L53" s="109"/>
      <c r="M53" s="113"/>
      <c r="N53" s="114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98"/>
      <c r="AO53" s="211"/>
      <c r="AP53" s="5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</row>
    <row r="54" spans="1:59" ht="12.75" customHeight="1">
      <c r="A54" s="211"/>
      <c r="B54" s="119"/>
      <c r="C54" s="120"/>
      <c r="D54" s="121"/>
      <c r="E54" s="122"/>
      <c r="F54" s="123"/>
      <c r="G54" s="94"/>
      <c r="H54" s="73"/>
      <c r="I54" s="68"/>
      <c r="J54" s="71"/>
      <c r="K54" s="73"/>
      <c r="L54" s="73"/>
      <c r="M54" s="74"/>
      <c r="N54" s="75"/>
      <c r="O54" s="76"/>
      <c r="P54" s="76"/>
      <c r="Q54" s="76"/>
      <c r="R54" s="77"/>
      <c r="S54" s="76"/>
      <c r="T54" s="124"/>
      <c r="U54" s="124"/>
      <c r="V54" s="124"/>
      <c r="W54" s="77"/>
      <c r="X54" s="77"/>
      <c r="Y54" s="76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66">
        <f>SUM(N54:AM54)</f>
        <v>0</v>
      </c>
      <c r="AO54" s="211"/>
      <c r="AP54" s="5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</row>
    <row r="55" spans="1:59" ht="12.75" customHeight="1">
      <c r="A55" s="211"/>
      <c r="B55" s="119"/>
      <c r="C55" s="199" t="s">
        <v>41</v>
      </c>
      <c r="D55" s="121" t="s">
        <v>72</v>
      </c>
      <c r="E55" s="122"/>
      <c r="F55" s="123"/>
      <c r="G55" s="94"/>
      <c r="H55" s="73"/>
      <c r="I55" s="68"/>
      <c r="J55" s="71"/>
      <c r="K55" s="73"/>
      <c r="L55" s="73"/>
      <c r="M55" s="74"/>
      <c r="N55" s="75">
        <f t="shared" ref="N55:AM55" si="13">N13</f>
        <v>0</v>
      </c>
      <c r="O55" s="76">
        <f t="shared" si="13"/>
        <v>0</v>
      </c>
      <c r="P55" s="76">
        <f t="shared" si="13"/>
        <v>0</v>
      </c>
      <c r="Q55" s="76">
        <f t="shared" si="13"/>
        <v>0</v>
      </c>
      <c r="R55" s="76">
        <f t="shared" si="13"/>
        <v>0</v>
      </c>
      <c r="S55" s="76">
        <f t="shared" si="13"/>
        <v>0</v>
      </c>
      <c r="T55" s="76">
        <f t="shared" si="13"/>
        <v>0</v>
      </c>
      <c r="U55" s="76">
        <f t="shared" si="13"/>
        <v>0</v>
      </c>
      <c r="V55" s="76">
        <f t="shared" si="13"/>
        <v>0</v>
      </c>
      <c r="W55" s="76">
        <f t="shared" si="13"/>
        <v>0</v>
      </c>
      <c r="X55" s="76">
        <f t="shared" si="13"/>
        <v>0</v>
      </c>
      <c r="Y55" s="76">
        <f t="shared" si="13"/>
        <v>0</v>
      </c>
      <c r="Z55" s="76">
        <f t="shared" si="13"/>
        <v>0</v>
      </c>
      <c r="AA55" s="76">
        <f t="shared" si="13"/>
        <v>0</v>
      </c>
      <c r="AB55" s="76">
        <f t="shared" si="13"/>
        <v>0</v>
      </c>
      <c r="AC55" s="76">
        <f t="shared" si="13"/>
        <v>0</v>
      </c>
      <c r="AD55" s="76">
        <f t="shared" si="13"/>
        <v>0</v>
      </c>
      <c r="AE55" s="76">
        <f t="shared" si="13"/>
        <v>0</v>
      </c>
      <c r="AF55" s="76">
        <f t="shared" si="13"/>
        <v>0</v>
      </c>
      <c r="AG55" s="76">
        <f t="shared" si="13"/>
        <v>0</v>
      </c>
      <c r="AH55" s="76">
        <f t="shared" si="13"/>
        <v>0</v>
      </c>
      <c r="AI55" s="76">
        <f t="shared" si="13"/>
        <v>0</v>
      </c>
      <c r="AJ55" s="76">
        <f t="shared" si="13"/>
        <v>0</v>
      </c>
      <c r="AK55" s="76">
        <f t="shared" si="13"/>
        <v>0</v>
      </c>
      <c r="AL55" s="76">
        <f t="shared" si="13"/>
        <v>0</v>
      </c>
      <c r="AM55" s="76">
        <f t="shared" si="13"/>
        <v>0</v>
      </c>
      <c r="AN55" s="166">
        <f>SUM(N55:AM55)</f>
        <v>0</v>
      </c>
      <c r="AO55" s="211"/>
      <c r="AP55" s="5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</row>
    <row r="56" spans="1:59" ht="12.75" customHeight="1">
      <c r="A56" s="211"/>
      <c r="B56" s="119"/>
      <c r="C56" s="199" t="s">
        <v>45</v>
      </c>
      <c r="D56" s="121" t="s">
        <v>75</v>
      </c>
      <c r="E56" s="122"/>
      <c r="F56" s="123"/>
      <c r="G56" s="94"/>
      <c r="H56" s="73"/>
      <c r="I56" s="68"/>
      <c r="J56" s="71"/>
      <c r="K56" s="73"/>
      <c r="L56" s="73"/>
      <c r="M56" s="74"/>
      <c r="N56" s="75">
        <f>N27</f>
        <v>9000</v>
      </c>
      <c r="O56" s="76">
        <f t="shared" ref="O56:AM56" si="14">O27</f>
        <v>9000</v>
      </c>
      <c r="P56" s="76">
        <f t="shared" si="14"/>
        <v>9000</v>
      </c>
      <c r="Q56" s="76">
        <f t="shared" si="14"/>
        <v>9000</v>
      </c>
      <c r="R56" s="76">
        <f t="shared" si="14"/>
        <v>9000</v>
      </c>
      <c r="S56" s="76">
        <f t="shared" si="14"/>
        <v>9000</v>
      </c>
      <c r="T56" s="76">
        <f t="shared" si="14"/>
        <v>450000</v>
      </c>
      <c r="U56" s="76">
        <f t="shared" si="14"/>
        <v>9000</v>
      </c>
      <c r="V56" s="76">
        <f t="shared" si="14"/>
        <v>9000</v>
      </c>
      <c r="W56" s="76">
        <f t="shared" si="14"/>
        <v>9000</v>
      </c>
      <c r="X56" s="76">
        <f t="shared" si="14"/>
        <v>9000</v>
      </c>
      <c r="Y56" s="76">
        <f t="shared" si="14"/>
        <v>9000</v>
      </c>
      <c r="Z56" s="76">
        <f t="shared" si="14"/>
        <v>450000</v>
      </c>
      <c r="AA56" s="76">
        <f t="shared" si="14"/>
        <v>9000</v>
      </c>
      <c r="AB56" s="76">
        <f t="shared" si="14"/>
        <v>9000</v>
      </c>
      <c r="AC56" s="76">
        <f t="shared" si="14"/>
        <v>9000</v>
      </c>
      <c r="AD56" s="76">
        <f t="shared" si="14"/>
        <v>9000</v>
      </c>
      <c r="AE56" s="76">
        <f t="shared" si="14"/>
        <v>9000</v>
      </c>
      <c r="AF56" s="76">
        <f t="shared" si="14"/>
        <v>450000</v>
      </c>
      <c r="AG56" s="76">
        <f t="shared" si="14"/>
        <v>9000</v>
      </c>
      <c r="AH56" s="76">
        <f t="shared" si="14"/>
        <v>9000</v>
      </c>
      <c r="AI56" s="76">
        <f t="shared" si="14"/>
        <v>9000</v>
      </c>
      <c r="AJ56" s="76">
        <f t="shared" si="14"/>
        <v>9000</v>
      </c>
      <c r="AK56" s="76">
        <f t="shared" si="14"/>
        <v>9000</v>
      </c>
      <c r="AL56" s="76">
        <f t="shared" si="14"/>
        <v>450000</v>
      </c>
      <c r="AM56" s="76">
        <f t="shared" si="14"/>
        <v>9000</v>
      </c>
      <c r="AN56" s="166">
        <f>SUM(N56:AM56)</f>
        <v>1998000</v>
      </c>
      <c r="AO56" s="211"/>
      <c r="AP56" s="5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</row>
    <row r="57" spans="1:59" ht="12.75" customHeight="1">
      <c r="A57" s="211"/>
      <c r="B57" s="119"/>
      <c r="C57" s="199" t="s">
        <v>49</v>
      </c>
      <c r="D57" s="121" t="s">
        <v>76</v>
      </c>
      <c r="E57" s="122"/>
      <c r="F57" s="123"/>
      <c r="G57" s="94"/>
      <c r="H57" s="73"/>
      <c r="I57" s="68"/>
      <c r="J57" s="71"/>
      <c r="K57" s="73"/>
      <c r="L57" s="73"/>
      <c r="M57" s="74"/>
      <c r="N57" s="75">
        <f t="shared" ref="N57:AM57" si="15">N55+N56</f>
        <v>9000</v>
      </c>
      <c r="O57" s="76">
        <f t="shared" si="15"/>
        <v>9000</v>
      </c>
      <c r="P57" s="76">
        <f t="shared" si="15"/>
        <v>9000</v>
      </c>
      <c r="Q57" s="76">
        <f t="shared" si="15"/>
        <v>9000</v>
      </c>
      <c r="R57" s="76">
        <f t="shared" si="15"/>
        <v>9000</v>
      </c>
      <c r="S57" s="76">
        <f t="shared" si="15"/>
        <v>9000</v>
      </c>
      <c r="T57" s="76">
        <f t="shared" si="15"/>
        <v>450000</v>
      </c>
      <c r="U57" s="76">
        <f t="shared" si="15"/>
        <v>9000</v>
      </c>
      <c r="V57" s="76">
        <f t="shared" si="15"/>
        <v>9000</v>
      </c>
      <c r="W57" s="76">
        <f t="shared" si="15"/>
        <v>9000</v>
      </c>
      <c r="X57" s="76">
        <f t="shared" si="15"/>
        <v>9000</v>
      </c>
      <c r="Y57" s="76">
        <f t="shared" si="15"/>
        <v>9000</v>
      </c>
      <c r="Z57" s="76">
        <f t="shared" si="15"/>
        <v>450000</v>
      </c>
      <c r="AA57" s="76">
        <f t="shared" si="15"/>
        <v>9000</v>
      </c>
      <c r="AB57" s="76">
        <f t="shared" si="15"/>
        <v>9000</v>
      </c>
      <c r="AC57" s="76">
        <f t="shared" si="15"/>
        <v>9000</v>
      </c>
      <c r="AD57" s="76">
        <f t="shared" si="15"/>
        <v>9000</v>
      </c>
      <c r="AE57" s="76">
        <f t="shared" si="15"/>
        <v>9000</v>
      </c>
      <c r="AF57" s="76">
        <f t="shared" si="15"/>
        <v>450000</v>
      </c>
      <c r="AG57" s="76">
        <f t="shared" si="15"/>
        <v>9000</v>
      </c>
      <c r="AH57" s="76">
        <f t="shared" si="15"/>
        <v>9000</v>
      </c>
      <c r="AI57" s="76">
        <f t="shared" si="15"/>
        <v>9000</v>
      </c>
      <c r="AJ57" s="76">
        <f t="shared" si="15"/>
        <v>9000</v>
      </c>
      <c r="AK57" s="76">
        <f t="shared" si="15"/>
        <v>9000</v>
      </c>
      <c r="AL57" s="76">
        <f t="shared" si="15"/>
        <v>450000</v>
      </c>
      <c r="AM57" s="76">
        <f t="shared" si="15"/>
        <v>9000</v>
      </c>
      <c r="AN57" s="166">
        <f>SUM(N57:AM57)</f>
        <v>1998000</v>
      </c>
      <c r="AO57" s="211"/>
      <c r="AP57" s="5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</row>
    <row r="58" spans="1:59" ht="12.75" customHeight="1">
      <c r="A58" s="211"/>
      <c r="B58" s="119"/>
      <c r="C58" s="199"/>
      <c r="D58" s="121"/>
      <c r="E58" s="121"/>
      <c r="F58" s="123"/>
      <c r="G58" s="94"/>
      <c r="H58" s="73"/>
      <c r="I58" s="68"/>
      <c r="J58" s="71"/>
      <c r="K58" s="73"/>
      <c r="L58" s="73"/>
      <c r="M58" s="74"/>
      <c r="N58" s="75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166"/>
      <c r="AO58" s="211"/>
      <c r="AP58" s="5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</row>
    <row r="59" spans="1:59" ht="12.75" customHeight="1" thickBot="1">
      <c r="A59" s="211"/>
      <c r="B59" s="97"/>
      <c r="C59" s="200"/>
      <c r="D59" s="201"/>
      <c r="E59" s="202"/>
      <c r="F59" s="203"/>
      <c r="G59" s="126"/>
      <c r="H59" s="99"/>
      <c r="I59" s="98"/>
      <c r="J59" s="204"/>
      <c r="K59" s="99"/>
      <c r="L59" s="99"/>
      <c r="M59" s="100"/>
      <c r="N59" s="101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205"/>
      <c r="AO59" s="211"/>
      <c r="AP59" s="5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</row>
    <row r="60" spans="1:59" ht="12.75" customHeight="1">
      <c r="A60" s="211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</row>
    <row r="61" spans="1:59" ht="12.75" customHeight="1">
      <c r="A61" s="2"/>
      <c r="B61" s="211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11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</row>
    <row r="62" spans="1:59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</row>
    <row r="63" spans="1:59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</row>
    <row r="64" spans="1:59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</row>
    <row r="65" spans="1:59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</row>
    <row r="66" spans="1:59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</row>
    <row r="67" spans="1:59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</row>
    <row r="68" spans="1:59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</row>
    <row r="69" spans="1:5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</row>
    <row r="70" spans="1:59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</row>
    <row r="71" spans="1:59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</row>
    <row r="72" spans="1:59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</row>
    <row r="73" spans="1:59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</row>
    <row r="74" spans="1:59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</row>
    <row r="75" spans="1:59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</row>
    <row r="76" spans="1:59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</row>
    <row r="77" spans="1:59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</row>
    <row r="78" spans="1:59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</row>
    <row r="79" spans="1:5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</row>
    <row r="80" spans="1:59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</row>
    <row r="81" spans="1:59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</row>
    <row r="82" spans="1:59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</row>
    <row r="83" spans="1:59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</row>
    <row r="84" spans="1:59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</row>
    <row r="85" spans="1:59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</row>
    <row r="86" spans="1:59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</row>
    <row r="87" spans="1:59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</row>
    <row r="88" spans="1:59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</row>
    <row r="89" spans="1:5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</row>
    <row r="90" spans="1:59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</row>
    <row r="91" spans="1:59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</row>
    <row r="92" spans="1:59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</row>
    <row r="93" spans="1:59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</row>
    <row r="94" spans="1:59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</row>
    <row r="95" spans="1:59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</row>
    <row r="96" spans="1:59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</row>
    <row r="97" spans="1:59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</row>
    <row r="98" spans="1:59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</row>
    <row r="99" spans="1:5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</row>
    <row r="100" spans="1:59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</row>
    <row r="101" spans="1:59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</row>
    <row r="102" spans="1:59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</row>
    <row r="103" spans="1:59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</row>
    <row r="104" spans="1:59" ht="12.75" customHeight="1">
      <c r="A104" s="211"/>
      <c r="B104" s="2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 t="s">
        <v>68</v>
      </c>
      <c r="N104" s="207" t="e">
        <f t="shared" ref="N104:AM104" si="16">#REF!</f>
        <v>#REF!</v>
      </c>
      <c r="O104" s="207" t="e">
        <f t="shared" si="16"/>
        <v>#REF!</v>
      </c>
      <c r="P104" s="207" t="e">
        <f t="shared" si="16"/>
        <v>#REF!</v>
      </c>
      <c r="Q104" s="207" t="e">
        <f t="shared" si="16"/>
        <v>#REF!</v>
      </c>
      <c r="R104" s="207" t="e">
        <f t="shared" si="16"/>
        <v>#REF!</v>
      </c>
      <c r="S104" s="207" t="e">
        <f t="shared" si="16"/>
        <v>#REF!</v>
      </c>
      <c r="T104" s="207" t="e">
        <f t="shared" si="16"/>
        <v>#REF!</v>
      </c>
      <c r="U104" s="207" t="e">
        <f t="shared" si="16"/>
        <v>#REF!</v>
      </c>
      <c r="V104" s="207" t="e">
        <f t="shared" si="16"/>
        <v>#REF!</v>
      </c>
      <c r="W104" s="207" t="e">
        <f t="shared" si="16"/>
        <v>#REF!</v>
      </c>
      <c r="X104" s="207" t="e">
        <f t="shared" si="16"/>
        <v>#REF!</v>
      </c>
      <c r="Y104" s="207" t="e">
        <f t="shared" si="16"/>
        <v>#REF!</v>
      </c>
      <c r="Z104" s="207" t="e">
        <f t="shared" si="16"/>
        <v>#REF!</v>
      </c>
      <c r="AA104" s="207" t="e">
        <f t="shared" si="16"/>
        <v>#REF!</v>
      </c>
      <c r="AB104" s="207" t="e">
        <f t="shared" si="16"/>
        <v>#REF!</v>
      </c>
      <c r="AC104" s="207" t="e">
        <f t="shared" si="16"/>
        <v>#REF!</v>
      </c>
      <c r="AD104" s="207" t="e">
        <f t="shared" si="16"/>
        <v>#REF!</v>
      </c>
      <c r="AE104" s="207" t="e">
        <f t="shared" si="16"/>
        <v>#REF!</v>
      </c>
      <c r="AF104" s="207" t="e">
        <f t="shared" si="16"/>
        <v>#REF!</v>
      </c>
      <c r="AG104" s="207" t="e">
        <f t="shared" si="16"/>
        <v>#REF!</v>
      </c>
      <c r="AH104" s="207" t="e">
        <f t="shared" si="16"/>
        <v>#REF!</v>
      </c>
      <c r="AI104" s="207" t="e">
        <f t="shared" si="16"/>
        <v>#REF!</v>
      </c>
      <c r="AJ104" s="207" t="e">
        <f t="shared" si="16"/>
        <v>#REF!</v>
      </c>
      <c r="AK104" s="207" t="e">
        <f t="shared" si="16"/>
        <v>#REF!</v>
      </c>
      <c r="AL104" s="207" t="e">
        <f t="shared" si="16"/>
        <v>#REF!</v>
      </c>
      <c r="AM104" s="207" t="e">
        <f t="shared" si="16"/>
        <v>#REF!</v>
      </c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</row>
    <row r="105" spans="1:59" ht="12.75" customHeight="1">
      <c r="A105" s="211"/>
      <c r="B105" s="2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 t="s">
        <v>69</v>
      </c>
      <c r="N105" s="22" t="e">
        <f>IF(#REF!,#REF!,0)*(1+gasindex)^'2'!N8</f>
        <v>#REF!</v>
      </c>
      <c r="O105" s="22" t="e">
        <f>SUM((((IF(#REF!,#REF!,0)*(1+gasindex)^'2'!O8))*#REF!),N105)</f>
        <v>#REF!</v>
      </c>
      <c r="P105" s="22" t="e">
        <f>SUM((((IF(#REF!,#REF!,0)*(1+gasindex)^'2'!P8))*#REF!),O105)</f>
        <v>#REF!</v>
      </c>
      <c r="Q105" s="22" t="e">
        <f>SUM((((IF(#REF!,#REF!,0)*(1+gasindex)^'2'!Q8))*#REF!),P105)</f>
        <v>#REF!</v>
      </c>
      <c r="R105" s="22" t="e">
        <f>SUM((((IF(#REF!,#REF!,0)*(1+gasindex)^'2'!R8))*#REF!),Q105)</f>
        <v>#REF!</v>
      </c>
      <c r="S105" s="22" t="e">
        <f>SUM((((IF(#REF!,#REF!,0)*(1+gasindex)^'2'!S8))*#REF!),R105)</f>
        <v>#REF!</v>
      </c>
      <c r="T105" s="22" t="e">
        <f>SUM((((IF(#REF!,#REF!,0)*(1+gasindex)^'2'!T8))*#REF!),S105)</f>
        <v>#REF!</v>
      </c>
      <c r="U105" s="22" t="e">
        <f>SUM((((IF(#REF!,#REF!,0)*(1+gasindex)^'2'!U8))*#REF!),T105)</f>
        <v>#REF!</v>
      </c>
      <c r="V105" s="22" t="e">
        <f>SUM((((IF(#REF!,#REF!,0)*(1+gasindex)^'2'!V8))*#REF!),U105)</f>
        <v>#REF!</v>
      </c>
      <c r="W105" s="22" t="e">
        <f>SUM((((IF(#REF!,#REF!,0)*(1+gasindex)^'2'!W8))*#REF!),V105)</f>
        <v>#REF!</v>
      </c>
      <c r="X105" s="22" t="e">
        <f>SUM((((IF(#REF!,#REF!,0)*(1+gasindex)^'2'!X8))*#REF!),W105)</f>
        <v>#REF!</v>
      </c>
      <c r="Y105" s="22" t="e">
        <f>SUM((((IF(#REF!,#REF!,0)*(1+gasindex)^'2'!Y8))*#REF!),X105)</f>
        <v>#REF!</v>
      </c>
      <c r="Z105" s="22" t="e">
        <f>SUM((((IF(#REF!,#REF!,0)*(1+gasindex)^'2'!Z8))*#REF!),Y105)</f>
        <v>#REF!</v>
      </c>
      <c r="AA105" s="22" t="e">
        <f>SUM((((IF(#REF!,#REF!,0)*(1+gasindex)^'2'!AA8))*#REF!),Z105)</f>
        <v>#REF!</v>
      </c>
      <c r="AB105" s="22" t="e">
        <f>SUM((((IF(#REF!,#REF!,0)*(1+gasindex)^'2'!AB8))*#REF!),AA105)</f>
        <v>#REF!</v>
      </c>
      <c r="AC105" s="22" t="e">
        <f>SUM((((IF(#REF!,#REF!,0)*(1+gasindex)^'2'!AC8))*#REF!),AB105)</f>
        <v>#REF!</v>
      </c>
      <c r="AD105" s="22" t="e">
        <f>SUM((((IF(#REF!,#REF!,0)*(1+gasindex)^'2'!AD8))*#REF!),AC105)</f>
        <v>#REF!</v>
      </c>
      <c r="AE105" s="22" t="e">
        <f>SUM((((IF(#REF!,#REF!,0)*(1+gasindex)^'2'!AE8))*#REF!),AD105)</f>
        <v>#REF!</v>
      </c>
      <c r="AF105" s="22" t="e">
        <f>SUM((((IF(#REF!,#REF!,0)*(1+gasindex)^'2'!AF8))*#REF!),AE105)</f>
        <v>#REF!</v>
      </c>
      <c r="AG105" s="22" t="e">
        <f>SUM((((IF(#REF!,#REF!,0)*(1+gasindex)^'2'!AG8))*#REF!),AF105)</f>
        <v>#REF!</v>
      </c>
      <c r="AH105" s="22" t="e">
        <f>SUM((((IF(#REF!,#REF!,0)*(1+gasindex)^'2'!AH8))*#REF!),AG105)</f>
        <v>#REF!</v>
      </c>
      <c r="AI105" s="22" t="e">
        <f>SUM((((IF(#REF!,#REF!,0)*(1+gasindex)^'2'!AI8))*#REF!),AH105)</f>
        <v>#REF!</v>
      </c>
      <c r="AJ105" s="22" t="e">
        <f>SUM((((IF(#REF!,#REF!,0)*(1+gasindex)^'2'!AJ8))*#REF!),AI105)</f>
        <v>#REF!</v>
      </c>
      <c r="AK105" s="22" t="e">
        <f>SUM((((IF(#REF!,#REF!,0)*(1+gasindex)^'2'!AK8))*#REF!),AJ105)</f>
        <v>#REF!</v>
      </c>
      <c r="AL105" s="22" t="e">
        <f>SUM((((IF(#REF!,#REF!,0)*(1+gasindex)^'2'!AL8))*#REF!),AK105)</f>
        <v>#REF!</v>
      </c>
      <c r="AM105" s="22" t="e">
        <f>SUM((((IF(#REF!,#REF!,0)*(1+gasindex)^'2'!AM8))*#REF!),AL105)</f>
        <v>#REF!</v>
      </c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</row>
    <row r="106" spans="1:59" ht="12.75" customHeight="1">
      <c r="A106" s="211"/>
      <c r="B106" s="2"/>
      <c r="C106" s="211"/>
      <c r="D106" s="211"/>
      <c r="E106" s="211"/>
      <c r="F106" s="211"/>
      <c r="G106" s="211"/>
      <c r="H106" s="211"/>
      <c r="I106" s="211"/>
      <c r="J106" s="207"/>
      <c r="K106" s="211"/>
      <c r="L106" s="211"/>
      <c r="M106" s="211" t="s">
        <v>61</v>
      </c>
      <c r="N106" s="22" t="e">
        <f>IF(#REF!,#REF!,0)*(1+elektraindex)^'2'!N8</f>
        <v>#REF!</v>
      </c>
      <c r="O106" s="22" t="e">
        <f>SUM((((IF(#REF!,#REF!,0)*(1+elektraindex)^'2'!O8))*#REF!),N106)</f>
        <v>#REF!</v>
      </c>
      <c r="P106" s="22" t="e">
        <f>SUM((((IF(#REF!,#REF!,0)*(1+elektraindex)^'2'!P8))*#REF!),O106)</f>
        <v>#REF!</v>
      </c>
      <c r="Q106" s="22" t="e">
        <f>SUM((((IF(#REF!,#REF!,0)*(1+elektraindex)^'2'!Q8))*#REF!),P106)</f>
        <v>#REF!</v>
      </c>
      <c r="R106" s="22" t="e">
        <f>SUM((((IF(#REF!,#REF!,0)*(1+elektraindex)^'2'!R8))*#REF!),Q106)</f>
        <v>#REF!</v>
      </c>
      <c r="S106" s="22" t="e">
        <f>SUM((((IF(#REF!,#REF!,0)*(1+elektraindex)^'2'!S8))*#REF!),R106)</f>
        <v>#REF!</v>
      </c>
      <c r="T106" s="22" t="e">
        <f>SUM((((IF(#REF!,#REF!,0)*(1+elektraindex)^'2'!T8))*#REF!),S106)</f>
        <v>#REF!</v>
      </c>
      <c r="U106" s="22" t="e">
        <f>SUM((((IF(#REF!,#REF!,0)*(1+elektraindex)^'2'!U8))*#REF!),T106)</f>
        <v>#REF!</v>
      </c>
      <c r="V106" s="22" t="e">
        <f>SUM((((IF(#REF!,#REF!,0)*(1+elektraindex)^'2'!V8))*#REF!),U106)</f>
        <v>#REF!</v>
      </c>
      <c r="W106" s="22" t="e">
        <f>SUM((((IF(#REF!,#REF!,0)*(1+elektraindex)^'2'!W8))*#REF!),V106)</f>
        <v>#REF!</v>
      </c>
      <c r="X106" s="22" t="e">
        <f>SUM((((IF(#REF!,#REF!,0)*(1+elektraindex)^'2'!X8))*#REF!),W106)</f>
        <v>#REF!</v>
      </c>
      <c r="Y106" s="22" t="e">
        <f>SUM((((IF(#REF!,#REF!,0)*(1+elektraindex)^'2'!Y8))*#REF!),X106)</f>
        <v>#REF!</v>
      </c>
      <c r="Z106" s="22" t="e">
        <f>SUM((((IF(#REF!,#REF!,0)*(1+elektraindex)^'2'!Z8))*#REF!),Y106)</f>
        <v>#REF!</v>
      </c>
      <c r="AA106" s="22" t="e">
        <f>SUM((((IF(#REF!,#REF!,0)*(1+elektraindex)^'2'!AA8))*#REF!),Z106)</f>
        <v>#REF!</v>
      </c>
      <c r="AB106" s="22" t="e">
        <f>SUM((((IF(#REF!,#REF!,0)*(1+elektraindex)^'2'!AB8))*#REF!),AA106)</f>
        <v>#REF!</v>
      </c>
      <c r="AC106" s="22" t="e">
        <f>SUM((((IF(#REF!,#REF!,0)*(1+elektraindex)^'2'!AC8))*#REF!),AB106)</f>
        <v>#REF!</v>
      </c>
      <c r="AD106" s="22" t="e">
        <f>SUM((((IF(#REF!,#REF!,0)*(1+elektraindex)^'2'!AD8))*#REF!),AC106)</f>
        <v>#REF!</v>
      </c>
      <c r="AE106" s="22" t="e">
        <f>SUM((((IF(#REF!,#REF!,0)*(1+elektraindex)^'2'!AE8))*#REF!),AD106)</f>
        <v>#REF!</v>
      </c>
      <c r="AF106" s="22" t="e">
        <f>SUM((((IF(#REF!,#REF!,0)*(1+elektraindex)^'2'!AF8))*#REF!),AE106)</f>
        <v>#REF!</v>
      </c>
      <c r="AG106" s="22" t="e">
        <f>SUM((((IF(#REF!,#REF!,0)*(1+elektraindex)^'2'!AG8))*#REF!),AF106)</f>
        <v>#REF!</v>
      </c>
      <c r="AH106" s="22" t="e">
        <f>SUM((((IF(#REF!,#REF!,0)*(1+elektraindex)^'2'!AH8))*#REF!),AG106)</f>
        <v>#REF!</v>
      </c>
      <c r="AI106" s="22" t="e">
        <f>SUM((((IF(#REF!,#REF!,0)*(1+elektraindex)^'2'!AI8))*#REF!),AH106)</f>
        <v>#REF!</v>
      </c>
      <c r="AJ106" s="22" t="e">
        <f>SUM((((IF(#REF!,#REF!,0)*(1+elektraindex)^'2'!AJ8))*#REF!),AI106)</f>
        <v>#REF!</v>
      </c>
      <c r="AK106" s="22" t="e">
        <f>SUM((((IF(#REF!,#REF!,0)*(1+elektraindex)^'2'!AK8))*#REF!),AJ106)</f>
        <v>#REF!</v>
      </c>
      <c r="AL106" s="22" t="e">
        <f>SUM((((IF(#REF!,#REF!,0)*(1+elektraindex)^'2'!AL8))*#REF!),AK106)</f>
        <v>#REF!</v>
      </c>
      <c r="AM106" s="22" t="e">
        <f>SUM((((IF(#REF!,#REF!,0)*(1+elektraindex)^'2'!AM8))*#REF!),AL106)</f>
        <v>#REF!</v>
      </c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</row>
    <row r="107" spans="1:59" ht="12.75" customHeight="1">
      <c r="A107" s="211"/>
      <c r="B107" s="2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 t="s">
        <v>70</v>
      </c>
      <c r="N107" s="22" t="e">
        <f>IF(#REF!,#REF!,0)*(1+Parameters!#REF!)^'2'!N8</f>
        <v>#REF!</v>
      </c>
      <c r="O107" s="22" t="e">
        <f>SUM((((IF(#REF!,#REF!,0)*(1+Parameters!#REF!)^'2'!O8))*#REF!),N107)</f>
        <v>#REF!</v>
      </c>
      <c r="P107" s="22" t="e">
        <f>SUM((((IF(#REF!,#REF!,0)*(1+Parameters!#REF!)^'2'!P8))*#REF!),O107)</f>
        <v>#REF!</v>
      </c>
      <c r="Q107" s="22" t="e">
        <f>SUM((((IF(#REF!,#REF!,0)*(1+Parameters!#REF!)^'2'!Q8))*#REF!),P107)</f>
        <v>#REF!</v>
      </c>
      <c r="R107" s="22" t="e">
        <f>SUM((((IF(#REF!,#REF!,0)*(1+Parameters!#REF!)^'2'!R8))*#REF!),Q107)</f>
        <v>#REF!</v>
      </c>
      <c r="S107" s="22" t="e">
        <f>SUM((((IF(#REF!,#REF!,0)*(1+Parameters!#REF!)^'2'!S8))*#REF!),R107)</f>
        <v>#REF!</v>
      </c>
      <c r="T107" s="22" t="e">
        <f>SUM((((IF(#REF!,#REF!,0)*(1+Parameters!#REF!)^'2'!T8))*#REF!),S107)</f>
        <v>#REF!</v>
      </c>
      <c r="U107" s="22" t="e">
        <f>SUM((((IF(#REF!,#REF!,0)*(1+Parameters!#REF!)^'2'!U8))*#REF!),T107)</f>
        <v>#REF!</v>
      </c>
      <c r="V107" s="22" t="e">
        <f>SUM((((IF(#REF!,#REF!,0)*(1+Parameters!#REF!)^'2'!V8))*#REF!),U107)</f>
        <v>#REF!</v>
      </c>
      <c r="W107" s="22" t="e">
        <f>SUM((((IF(#REF!,#REF!,0)*(1+Parameters!#REF!)^'2'!W8))*#REF!),V107)</f>
        <v>#REF!</v>
      </c>
      <c r="X107" s="22" t="e">
        <f>SUM((((IF(#REF!,#REF!,0)*(1+Parameters!#REF!)^'2'!X8))*#REF!),W107)</f>
        <v>#REF!</v>
      </c>
      <c r="Y107" s="22" t="e">
        <f>SUM((((IF(#REF!,#REF!,0)*(1+Parameters!#REF!)^'2'!Y8))*#REF!),X107)</f>
        <v>#REF!</v>
      </c>
      <c r="Z107" s="22" t="e">
        <f>SUM((((IF(#REF!,#REF!,0)*(1+Parameters!#REF!)^'2'!Z8))*#REF!),Y107)</f>
        <v>#REF!</v>
      </c>
      <c r="AA107" s="22" t="e">
        <f>SUM((((IF(#REF!,#REF!,0)*(1+Parameters!#REF!)^'2'!AA8))*#REF!),Z107)</f>
        <v>#REF!</v>
      </c>
      <c r="AB107" s="22" t="e">
        <f>SUM((((IF(#REF!,#REF!,0)*(1+Parameters!#REF!)^'2'!AB8))*#REF!),AA107)</f>
        <v>#REF!</v>
      </c>
      <c r="AC107" s="22" t="e">
        <f>SUM((((IF(#REF!,#REF!,0)*(1+Parameters!#REF!)^'2'!AC8))*#REF!),AB107)</f>
        <v>#REF!</v>
      </c>
      <c r="AD107" s="22" t="e">
        <f>SUM((((IF(#REF!,#REF!,0)*(1+Parameters!#REF!)^'2'!AD8))*#REF!),AC107)</f>
        <v>#REF!</v>
      </c>
      <c r="AE107" s="22" t="e">
        <f>SUM((((IF(#REF!,#REF!,0)*(1+Parameters!#REF!)^'2'!AE8))*#REF!),AD107)</f>
        <v>#REF!</v>
      </c>
      <c r="AF107" s="22" t="e">
        <f>SUM((((IF(#REF!,#REF!,0)*(1+Parameters!#REF!)^'2'!AF8))*#REF!),AE107)</f>
        <v>#REF!</v>
      </c>
      <c r="AG107" s="22" t="e">
        <f>SUM((((IF(#REF!,#REF!,0)*(1+Parameters!#REF!)^'2'!AG8))*#REF!),AF107)</f>
        <v>#REF!</v>
      </c>
      <c r="AH107" s="22" t="e">
        <f>SUM((((IF(#REF!,#REF!,0)*(1+Parameters!#REF!)^'2'!AH8))*#REF!),AG107)</f>
        <v>#REF!</v>
      </c>
      <c r="AI107" s="22" t="e">
        <f>SUM((((IF(#REF!,#REF!,0)*(1+Parameters!#REF!)^'2'!AI8))*#REF!),AH107)</f>
        <v>#REF!</v>
      </c>
      <c r="AJ107" s="22" t="e">
        <f>SUM((((IF(#REF!,#REF!,0)*(1+Parameters!#REF!)^'2'!AJ8))*#REF!),AI107)</f>
        <v>#REF!</v>
      </c>
      <c r="AK107" s="22" t="e">
        <f>SUM((((IF(#REF!,#REF!,0)*(1+Parameters!#REF!)^'2'!AK8))*#REF!),AJ107)</f>
        <v>#REF!</v>
      </c>
      <c r="AL107" s="22" t="e">
        <f>SUM((((IF(#REF!,#REF!,0)*(1+Parameters!#REF!)^'2'!AL8))*#REF!),AK107)</f>
        <v>#REF!</v>
      </c>
      <c r="AM107" s="22" t="e">
        <f>SUM((((IF(#REF!,#REF!,0)*(1+Parameters!#REF!)^'2'!AM8))*#REF!),AL107)</f>
        <v>#REF!</v>
      </c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</row>
    <row r="108" spans="1:59" ht="12.75" customHeight="1">
      <c r="A108" s="211"/>
      <c r="B108" s="2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</row>
    <row r="109" spans="1:59" ht="12.75" customHeight="1">
      <c r="A109" s="211"/>
      <c r="B109" s="2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  <c r="AM109" s="211"/>
      <c r="AN109" s="211"/>
      <c r="AO109" s="211"/>
      <c r="AP109" s="211"/>
      <c r="AQ109" s="211"/>
      <c r="AR109" s="211"/>
      <c r="AS109" s="211"/>
      <c r="AT109" s="211"/>
      <c r="AU109" s="211"/>
      <c r="AV109" s="211"/>
      <c r="AW109" s="211"/>
      <c r="AX109" s="211"/>
      <c r="AY109" s="211"/>
      <c r="AZ109" s="211"/>
      <c r="BA109" s="211"/>
      <c r="BB109" s="211"/>
      <c r="BC109" s="211"/>
      <c r="BD109" s="211"/>
      <c r="BE109" s="211"/>
      <c r="BF109" s="211"/>
      <c r="BG109" s="211"/>
    </row>
    <row r="110" spans="1:59" ht="12.75" customHeight="1">
      <c r="A110" s="211"/>
      <c r="B110" s="2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  <c r="AM110" s="211"/>
      <c r="AN110" s="211"/>
      <c r="AO110" s="211"/>
      <c r="AP110" s="211"/>
      <c r="AQ110" s="211"/>
      <c r="AR110" s="211"/>
      <c r="AS110" s="211"/>
      <c r="AT110" s="211"/>
      <c r="AU110" s="211"/>
      <c r="AV110" s="211"/>
      <c r="AW110" s="211"/>
      <c r="AX110" s="211"/>
      <c r="AY110" s="211"/>
      <c r="AZ110" s="211"/>
      <c r="BA110" s="211"/>
      <c r="BB110" s="211"/>
      <c r="BC110" s="211"/>
      <c r="BD110" s="211"/>
      <c r="BE110" s="211"/>
      <c r="BF110" s="211"/>
      <c r="BG110" s="211"/>
    </row>
    <row r="111" spans="1:59" ht="12.75" customHeight="1">
      <c r="A111" s="211"/>
      <c r="B111" s="2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  <c r="AM111" s="211"/>
      <c r="AN111" s="211"/>
      <c r="AO111" s="211"/>
      <c r="AP111" s="211"/>
      <c r="AQ111" s="211"/>
      <c r="AR111" s="211"/>
      <c r="AS111" s="211"/>
      <c r="AT111" s="211"/>
      <c r="AU111" s="211"/>
      <c r="AV111" s="211"/>
      <c r="AW111" s="211"/>
      <c r="AX111" s="211"/>
      <c r="AY111" s="211"/>
      <c r="AZ111" s="211"/>
      <c r="BA111" s="211"/>
      <c r="BB111" s="211"/>
      <c r="BC111" s="211"/>
      <c r="BD111" s="211"/>
      <c r="BE111" s="211"/>
      <c r="BF111" s="211"/>
      <c r="BG111" s="211"/>
    </row>
    <row r="112" spans="1:59" ht="12.75" customHeight="1">
      <c r="A112" s="211"/>
      <c r="B112" s="2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  <c r="AM112" s="211"/>
      <c r="AN112" s="211"/>
      <c r="AO112" s="211"/>
      <c r="AP112" s="211"/>
      <c r="AQ112" s="211"/>
      <c r="AR112" s="211"/>
      <c r="AS112" s="211"/>
      <c r="AT112" s="211"/>
      <c r="AU112" s="211"/>
      <c r="AV112" s="211"/>
      <c r="AW112" s="211"/>
      <c r="AX112" s="211"/>
      <c r="AY112" s="211"/>
      <c r="AZ112" s="211"/>
      <c r="BA112" s="211"/>
      <c r="BB112" s="211"/>
      <c r="BC112" s="211"/>
      <c r="BD112" s="211"/>
      <c r="BE112" s="211"/>
      <c r="BF112" s="211"/>
      <c r="BG112" s="211"/>
    </row>
    <row r="113" spans="1:59" ht="12.75" customHeight="1">
      <c r="A113" s="211"/>
      <c r="B113" s="2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  <c r="AM113" s="211"/>
      <c r="AN113" s="211"/>
      <c r="AO113" s="211"/>
      <c r="AP113" s="211"/>
      <c r="AQ113" s="211"/>
      <c r="AR113" s="211"/>
      <c r="AS113" s="211"/>
      <c r="AT113" s="211"/>
      <c r="AU113" s="211"/>
      <c r="AV113" s="211"/>
      <c r="AW113" s="211"/>
      <c r="AX113" s="211"/>
      <c r="AY113" s="211"/>
      <c r="AZ113" s="211"/>
      <c r="BA113" s="211"/>
      <c r="BB113" s="211"/>
      <c r="BC113" s="211"/>
      <c r="BD113" s="211"/>
      <c r="BE113" s="211"/>
      <c r="BF113" s="211"/>
      <c r="BG113" s="211"/>
    </row>
    <row r="114" spans="1:59" ht="12.75" customHeight="1">
      <c r="A114" s="211"/>
      <c r="B114" s="2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</row>
    <row r="115" spans="1:59" ht="12.75" customHeight="1">
      <c r="A115" s="211"/>
      <c r="B115" s="2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  <c r="AM115" s="211"/>
      <c r="AN115" s="211"/>
      <c r="AO115" s="211"/>
      <c r="AP115" s="211"/>
      <c r="AQ115" s="211"/>
      <c r="AR115" s="211"/>
      <c r="AS115" s="211"/>
      <c r="AT115" s="211"/>
      <c r="AU115" s="211"/>
      <c r="AV115" s="211"/>
      <c r="AW115" s="211"/>
      <c r="AX115" s="211"/>
      <c r="AY115" s="211"/>
      <c r="AZ115" s="211"/>
      <c r="BA115" s="211"/>
      <c r="BB115" s="211"/>
      <c r="BC115" s="211"/>
      <c r="BD115" s="211"/>
      <c r="BE115" s="211"/>
      <c r="BF115" s="211"/>
      <c r="BG115" s="211"/>
    </row>
    <row r="116" spans="1:59" ht="12.75" customHeight="1">
      <c r="A116" s="211"/>
      <c r="B116" s="2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  <c r="AM116" s="211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</row>
    <row r="117" spans="1:59" ht="12.75" customHeight="1">
      <c r="A117" s="211"/>
      <c r="B117" s="2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11"/>
      <c r="AJ117" s="211"/>
      <c r="AK117" s="211"/>
      <c r="AL117" s="211"/>
      <c r="AM117" s="211"/>
      <c r="AN117" s="211"/>
      <c r="AO117" s="211"/>
      <c r="AP117" s="211"/>
      <c r="AQ117" s="211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</row>
    <row r="118" spans="1:59" ht="12.75" customHeight="1">
      <c r="A118" s="211"/>
      <c r="B118" s="2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</row>
    <row r="119" spans="1:59" ht="12.75" customHeight="1">
      <c r="A119" s="211"/>
      <c r="B119" s="2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  <c r="AM119" s="211"/>
      <c r="AN119" s="211"/>
      <c r="AO119" s="211"/>
      <c r="AP119" s="211"/>
      <c r="AQ119" s="211"/>
      <c r="AR119" s="211"/>
      <c r="AS119" s="211"/>
      <c r="AT119" s="211"/>
      <c r="AU119" s="211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</row>
    <row r="120" spans="1:59" ht="12.75" customHeight="1">
      <c r="A120" s="211"/>
      <c r="B120" s="2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211"/>
      <c r="AR120" s="211"/>
      <c r="AS120" s="211"/>
      <c r="AT120" s="211"/>
      <c r="AU120" s="211"/>
      <c r="AV120" s="211"/>
      <c r="AW120" s="211"/>
      <c r="AX120" s="211"/>
      <c r="AY120" s="211"/>
      <c r="AZ120" s="211"/>
      <c r="BA120" s="211"/>
      <c r="BB120" s="211"/>
      <c r="BC120" s="211"/>
      <c r="BD120" s="211"/>
      <c r="BE120" s="211"/>
      <c r="BF120" s="211"/>
      <c r="BG120" s="211"/>
    </row>
    <row r="121" spans="1:59" ht="12.75" customHeight="1">
      <c r="A121" s="211"/>
      <c r="B121" s="2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211"/>
      <c r="BE121" s="211"/>
      <c r="BF121" s="211"/>
      <c r="BG121" s="211"/>
    </row>
    <row r="122" spans="1:59" ht="12.75" customHeight="1">
      <c r="A122" s="211"/>
      <c r="B122" s="2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211"/>
      <c r="AR122" s="211"/>
      <c r="AS122" s="211"/>
      <c r="AT122" s="211"/>
      <c r="AU122" s="211"/>
      <c r="AV122" s="211"/>
      <c r="AW122" s="211"/>
      <c r="AX122" s="211"/>
      <c r="AY122" s="211"/>
      <c r="AZ122" s="211"/>
      <c r="BA122" s="211"/>
      <c r="BB122" s="211"/>
      <c r="BC122" s="211"/>
      <c r="BD122" s="211"/>
      <c r="BE122" s="211"/>
      <c r="BF122" s="211"/>
      <c r="BG122" s="211"/>
    </row>
    <row r="123" spans="1:59" ht="12.75" customHeight="1">
      <c r="A123" s="211"/>
      <c r="B123" s="2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  <c r="AM123" s="211"/>
      <c r="AN123" s="211"/>
      <c r="AO123" s="211"/>
      <c r="AP123" s="211"/>
      <c r="AQ123" s="211"/>
      <c r="AR123" s="211"/>
      <c r="AS123" s="211"/>
      <c r="AT123" s="211"/>
      <c r="AU123" s="211"/>
      <c r="AV123" s="211"/>
      <c r="AW123" s="211"/>
      <c r="AX123" s="211"/>
      <c r="AY123" s="211"/>
      <c r="AZ123" s="211"/>
      <c r="BA123" s="211"/>
      <c r="BB123" s="211"/>
      <c r="BC123" s="211"/>
      <c r="BD123" s="211"/>
      <c r="BE123" s="211"/>
      <c r="BF123" s="211"/>
      <c r="BG123" s="211"/>
    </row>
    <row r="124" spans="1:59" ht="12.75" customHeight="1">
      <c r="A124" s="211"/>
      <c r="B124" s="2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</row>
    <row r="125" spans="1:59" ht="12.75" customHeight="1">
      <c r="A125" s="211"/>
      <c r="B125" s="2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</row>
    <row r="126" spans="1:59" ht="12.75" customHeight="1">
      <c r="A126" s="211"/>
      <c r="B126" s="2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</row>
    <row r="127" spans="1:59" ht="12.75" customHeight="1">
      <c r="A127" s="211"/>
      <c r="B127" s="2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</row>
    <row r="128" spans="1:59" ht="12.75" customHeight="1">
      <c r="A128" s="211"/>
      <c r="B128" s="2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  <c r="AM128" s="211"/>
      <c r="AN128" s="211"/>
      <c r="AO128" s="211"/>
      <c r="AP128" s="211"/>
      <c r="AQ128" s="211"/>
      <c r="AR128" s="211"/>
      <c r="AS128" s="211"/>
      <c r="AT128" s="211"/>
      <c r="AU128" s="211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</row>
    <row r="129" spans="1:59" ht="12.75" customHeight="1">
      <c r="A129" s="211"/>
      <c r="B129" s="2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  <c r="AM129" s="211"/>
      <c r="AN129" s="211"/>
      <c r="AO129" s="211"/>
      <c r="AP129" s="211"/>
      <c r="AQ129" s="211"/>
      <c r="AR129" s="211"/>
      <c r="AS129" s="211"/>
      <c r="AT129" s="211"/>
      <c r="AU129" s="211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</row>
    <row r="130" spans="1:59" ht="12.75" customHeight="1">
      <c r="A130" s="211"/>
      <c r="B130" s="2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</row>
    <row r="131" spans="1:59" ht="12.75" customHeight="1">
      <c r="A131" s="211"/>
      <c r="B131" s="2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  <c r="AM131" s="211"/>
      <c r="AN131" s="211"/>
      <c r="AO131" s="211"/>
      <c r="AP131" s="211"/>
      <c r="AQ131" s="211"/>
      <c r="AR131" s="211"/>
      <c r="AS131" s="211"/>
      <c r="AT131" s="211"/>
      <c r="AU131" s="211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</row>
    <row r="132" spans="1:59" ht="12.75" customHeight="1">
      <c r="A132" s="211"/>
      <c r="B132" s="2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</row>
    <row r="133" spans="1:59" ht="12.75" customHeight="1">
      <c r="A133" s="211"/>
      <c r="B133" s="2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</row>
    <row r="134" spans="1:59" ht="12.75" customHeight="1">
      <c r="A134" s="211"/>
      <c r="B134" s="2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</row>
    <row r="135" spans="1:59" ht="12.75" customHeight="1">
      <c r="A135" s="211"/>
      <c r="B135" s="2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</row>
    <row r="136" spans="1:59" ht="12.75" customHeight="1">
      <c r="A136" s="211"/>
      <c r="B136" s="2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</row>
    <row r="137" spans="1:59" ht="12.75" customHeight="1">
      <c r="A137" s="211"/>
      <c r="B137" s="2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  <c r="AM137" s="211"/>
      <c r="AN137" s="211"/>
      <c r="AO137" s="211"/>
      <c r="AP137" s="211"/>
      <c r="AQ137" s="211"/>
      <c r="AR137" s="211"/>
      <c r="AS137" s="211"/>
      <c r="AT137" s="211"/>
      <c r="AU137" s="211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</row>
    <row r="138" spans="1:59" ht="12.75" customHeight="1">
      <c r="A138" s="211"/>
      <c r="B138" s="2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  <c r="AM138" s="211"/>
      <c r="AN138" s="211"/>
      <c r="AO138" s="211"/>
      <c r="AP138" s="211"/>
      <c r="AQ138" s="211"/>
      <c r="AR138" s="211"/>
      <c r="AS138" s="211"/>
      <c r="AT138" s="211"/>
      <c r="AU138" s="211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</row>
    <row r="139" spans="1:59" ht="12.75" customHeight="1">
      <c r="A139" s="211"/>
      <c r="B139" s="2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</row>
    <row r="140" spans="1:59" ht="12.75" customHeight="1">
      <c r="A140" s="211"/>
      <c r="B140" s="2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</row>
    <row r="141" spans="1:59" ht="12.75" customHeight="1">
      <c r="A141" s="211"/>
      <c r="B141" s="2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</row>
    <row r="142" spans="1:59" ht="12.75" customHeight="1">
      <c r="A142" s="211"/>
      <c r="B142" s="2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211"/>
      <c r="BE142" s="211"/>
      <c r="BF142" s="211"/>
      <c r="BG142" s="211"/>
    </row>
    <row r="143" spans="1:59" ht="12.75" customHeight="1">
      <c r="A143" s="211"/>
      <c r="B143" s="2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</row>
    <row r="144" spans="1:59" ht="12.75" customHeight="1">
      <c r="A144" s="211"/>
      <c r="B144" s="2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  <c r="AM144" s="211"/>
      <c r="AN144" s="211"/>
      <c r="AO144" s="211"/>
      <c r="AP144" s="211"/>
      <c r="AQ144" s="211"/>
      <c r="AR144" s="211"/>
      <c r="AS144" s="211"/>
      <c r="AT144" s="211"/>
      <c r="AU144" s="211"/>
      <c r="AV144" s="211"/>
      <c r="AW144" s="211"/>
      <c r="AX144" s="211"/>
      <c r="AY144" s="211"/>
      <c r="AZ144" s="211"/>
      <c r="BA144" s="211"/>
      <c r="BB144" s="211"/>
      <c r="BC144" s="211"/>
      <c r="BD144" s="211"/>
      <c r="BE144" s="211"/>
      <c r="BF144" s="211"/>
      <c r="BG144" s="211"/>
    </row>
    <row r="145" spans="1:59" ht="12.75" customHeight="1">
      <c r="A145" s="211"/>
      <c r="B145" s="2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</row>
    <row r="146" spans="1:59" ht="12.75" customHeight="1">
      <c r="A146" s="211"/>
      <c r="B146" s="2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</row>
    <row r="147" spans="1:59" ht="12.75" customHeight="1">
      <c r="A147" s="211"/>
      <c r="B147" s="2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</row>
    <row r="148" spans="1:59" ht="12.75" customHeight="1">
      <c r="A148" s="211"/>
      <c r="B148" s="2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</row>
    <row r="149" spans="1:59" ht="12.75" customHeight="1">
      <c r="A149" s="211"/>
      <c r="B149" s="2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</row>
    <row r="150" spans="1:59" ht="12.75" customHeight="1">
      <c r="A150" s="211"/>
      <c r="B150" s="2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</row>
    <row r="151" spans="1:59" ht="12.75" customHeight="1">
      <c r="A151" s="211"/>
      <c r="B151" s="2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</row>
    <row r="152" spans="1:59" ht="12.75" customHeight="1">
      <c r="A152" s="211"/>
      <c r="B152" s="2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</row>
    <row r="153" spans="1:59" ht="12.75" customHeight="1">
      <c r="A153" s="211"/>
      <c r="B153" s="2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</row>
    <row r="154" spans="1:59" ht="12.75" customHeight="1">
      <c r="A154" s="211"/>
      <c r="B154" s="2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</row>
    <row r="155" spans="1:59" ht="12.75" customHeight="1">
      <c r="A155" s="211"/>
      <c r="B155" s="2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</row>
    <row r="156" spans="1:59" ht="12.75" customHeight="1">
      <c r="A156" s="211"/>
      <c r="B156" s="2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</row>
    <row r="157" spans="1:59" ht="12.75" customHeight="1">
      <c r="A157" s="211"/>
      <c r="B157" s="2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</row>
    <row r="158" spans="1:59" ht="12.75" customHeight="1">
      <c r="A158" s="211"/>
      <c r="B158" s="2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</row>
    <row r="159" spans="1:59" ht="12.75" customHeight="1">
      <c r="A159" s="211"/>
      <c r="B159" s="2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</row>
    <row r="160" spans="1:59" ht="12.75" customHeight="1">
      <c r="A160" s="211"/>
      <c r="B160" s="2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</row>
    <row r="161" spans="1:59" ht="12.75" customHeight="1">
      <c r="A161" s="211"/>
      <c r="B161" s="2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</row>
    <row r="162" spans="1:59" ht="12.75" customHeight="1">
      <c r="A162" s="211"/>
      <c r="B162" s="2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</row>
    <row r="163" spans="1:59" ht="12.75" customHeight="1">
      <c r="A163" s="211"/>
      <c r="B163" s="2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</row>
    <row r="164" spans="1:59" ht="12.75" customHeight="1">
      <c r="A164" s="211"/>
      <c r="B164" s="2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</row>
    <row r="165" spans="1:59" ht="12.75" customHeight="1">
      <c r="A165" s="211"/>
      <c r="B165" s="2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  <c r="AM165" s="211"/>
      <c r="AN165" s="211"/>
      <c r="AO165" s="211"/>
      <c r="AP165" s="211"/>
      <c r="AQ165" s="211"/>
      <c r="AR165" s="211"/>
      <c r="AS165" s="211"/>
      <c r="AT165" s="211"/>
      <c r="AU165" s="211"/>
      <c r="AV165" s="211"/>
      <c r="AW165" s="211"/>
      <c r="AX165" s="211"/>
      <c r="AY165" s="211"/>
      <c r="AZ165" s="211"/>
      <c r="BA165" s="211"/>
      <c r="BB165" s="211"/>
      <c r="BC165" s="211"/>
      <c r="BD165" s="211"/>
      <c r="BE165" s="211"/>
      <c r="BF165" s="211"/>
      <c r="BG165" s="211"/>
    </row>
    <row r="166" spans="1:59" ht="12.75" customHeight="1">
      <c r="A166" s="211"/>
      <c r="B166" s="2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</row>
    <row r="167" spans="1:59" ht="12.75" customHeight="1">
      <c r="A167" s="211"/>
      <c r="B167" s="2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  <c r="AM167" s="211"/>
      <c r="AN167" s="211"/>
      <c r="AO167" s="211"/>
      <c r="AP167" s="211"/>
      <c r="AQ167" s="211"/>
      <c r="AR167" s="211"/>
      <c r="AS167" s="211"/>
      <c r="AT167" s="211"/>
      <c r="AU167" s="211"/>
      <c r="AV167" s="211"/>
      <c r="AW167" s="211"/>
      <c r="AX167" s="211"/>
      <c r="AY167" s="211"/>
      <c r="AZ167" s="211"/>
      <c r="BA167" s="211"/>
      <c r="BB167" s="211"/>
      <c r="BC167" s="211"/>
      <c r="BD167" s="211"/>
      <c r="BE167" s="211"/>
      <c r="BF167" s="211"/>
      <c r="BG167" s="211"/>
    </row>
    <row r="168" spans="1:59" ht="12.75" customHeight="1">
      <c r="A168" s="211"/>
      <c r="B168" s="2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211"/>
      <c r="BB168" s="211"/>
      <c r="BC168" s="211"/>
      <c r="BD168" s="211"/>
      <c r="BE168" s="211"/>
      <c r="BF168" s="211"/>
      <c r="BG168" s="211"/>
    </row>
    <row r="169" spans="1:59" ht="12.75" customHeight="1">
      <c r="A169" s="211"/>
      <c r="B169" s="2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</row>
    <row r="170" spans="1:59" ht="12.75" customHeight="1">
      <c r="A170" s="211"/>
      <c r="B170" s="2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</row>
    <row r="171" spans="1:59" ht="12.75" customHeight="1">
      <c r="A171" s="211"/>
      <c r="B171" s="2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</row>
    <row r="172" spans="1:59" ht="12.75" customHeight="1">
      <c r="A172" s="211"/>
      <c r="B172" s="2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</row>
    <row r="173" spans="1:59" ht="12.75" customHeight="1">
      <c r="A173" s="211"/>
      <c r="B173" s="2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</row>
    <row r="174" spans="1:59" ht="12.75" customHeight="1">
      <c r="A174" s="211"/>
      <c r="B174" s="2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</row>
    <row r="175" spans="1:59" ht="12.75" customHeight="1">
      <c r="A175" s="211"/>
      <c r="B175" s="2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</row>
    <row r="176" spans="1:59" ht="12.75" customHeight="1">
      <c r="A176" s="211"/>
      <c r="B176" s="2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</row>
    <row r="177" spans="1:59" ht="12.75" customHeight="1">
      <c r="A177" s="211"/>
      <c r="B177" s="2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</row>
    <row r="178" spans="1:59" ht="12.75" customHeight="1">
      <c r="A178" s="211"/>
      <c r="B178" s="2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  <c r="AM178" s="211"/>
      <c r="AN178" s="211"/>
      <c r="AO178" s="211"/>
      <c r="AP178" s="211"/>
      <c r="AQ178" s="211"/>
      <c r="AR178" s="211"/>
      <c r="AS178" s="211"/>
      <c r="AT178" s="211"/>
      <c r="AU178" s="211"/>
      <c r="AV178" s="211"/>
      <c r="AW178" s="211"/>
      <c r="AX178" s="211"/>
      <c r="AY178" s="211"/>
      <c r="AZ178" s="211"/>
      <c r="BA178" s="211"/>
      <c r="BB178" s="211"/>
      <c r="BC178" s="211"/>
      <c r="BD178" s="211"/>
      <c r="BE178" s="211"/>
      <c r="BF178" s="211"/>
      <c r="BG178" s="211"/>
    </row>
    <row r="179" spans="1:59" ht="12.75" customHeight="1">
      <c r="A179" s="211"/>
      <c r="B179" s="2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  <c r="AM179" s="211"/>
      <c r="AN179" s="211"/>
      <c r="AO179" s="211"/>
      <c r="AP179" s="211"/>
      <c r="AQ179" s="211"/>
      <c r="AR179" s="211"/>
      <c r="AS179" s="211"/>
      <c r="AT179" s="211"/>
      <c r="AU179" s="211"/>
      <c r="AV179" s="211"/>
      <c r="AW179" s="211"/>
      <c r="AX179" s="211"/>
      <c r="AY179" s="211"/>
      <c r="AZ179" s="211"/>
      <c r="BA179" s="211"/>
      <c r="BB179" s="211"/>
      <c r="BC179" s="211"/>
      <c r="BD179" s="211"/>
      <c r="BE179" s="211"/>
      <c r="BF179" s="211"/>
      <c r="BG179" s="211"/>
    </row>
    <row r="180" spans="1:59" ht="12.75" customHeight="1">
      <c r="A180" s="211"/>
      <c r="B180" s="2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  <c r="AM180" s="211"/>
      <c r="AN180" s="211"/>
      <c r="AO180" s="211"/>
      <c r="AP180" s="211"/>
      <c r="AQ180" s="211"/>
      <c r="AR180" s="211"/>
      <c r="AS180" s="211"/>
      <c r="AT180" s="211"/>
      <c r="AU180" s="211"/>
      <c r="AV180" s="211"/>
      <c r="AW180" s="211"/>
      <c r="AX180" s="211"/>
      <c r="AY180" s="211"/>
      <c r="AZ180" s="211"/>
      <c r="BA180" s="211"/>
      <c r="BB180" s="211"/>
      <c r="BC180" s="211"/>
      <c r="BD180" s="211"/>
      <c r="BE180" s="211"/>
      <c r="BF180" s="211"/>
      <c r="BG180" s="211"/>
    </row>
    <row r="181" spans="1:59" ht="12.75" customHeight="1">
      <c r="A181" s="211"/>
      <c r="B181" s="2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  <c r="AM181" s="211"/>
      <c r="AN181" s="211"/>
      <c r="AO181" s="211"/>
      <c r="AP181" s="211"/>
      <c r="AQ181" s="211"/>
      <c r="AR181" s="211"/>
      <c r="AS181" s="211"/>
      <c r="AT181" s="211"/>
      <c r="AU181" s="211"/>
      <c r="AV181" s="211"/>
      <c r="AW181" s="211"/>
      <c r="AX181" s="211"/>
      <c r="AY181" s="211"/>
      <c r="AZ181" s="211"/>
      <c r="BA181" s="211"/>
      <c r="BB181" s="211"/>
      <c r="BC181" s="211"/>
      <c r="BD181" s="211"/>
      <c r="BE181" s="211"/>
      <c r="BF181" s="211"/>
      <c r="BG181" s="211"/>
    </row>
    <row r="182" spans="1:59" ht="12.75" customHeight="1">
      <c r="A182" s="211"/>
      <c r="B182" s="2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  <c r="AM182" s="211"/>
      <c r="AN182" s="211"/>
      <c r="AO182" s="211"/>
      <c r="AP182" s="211"/>
      <c r="AQ182" s="211"/>
      <c r="AR182" s="211"/>
      <c r="AS182" s="211"/>
      <c r="AT182" s="211"/>
      <c r="AU182" s="211"/>
      <c r="AV182" s="211"/>
      <c r="AW182" s="211"/>
      <c r="AX182" s="211"/>
      <c r="AY182" s="211"/>
      <c r="AZ182" s="211"/>
      <c r="BA182" s="211"/>
      <c r="BB182" s="211"/>
      <c r="BC182" s="211"/>
      <c r="BD182" s="211"/>
      <c r="BE182" s="211"/>
      <c r="BF182" s="211"/>
      <c r="BG182" s="211"/>
    </row>
    <row r="183" spans="1:59" ht="12.75" customHeight="1">
      <c r="A183" s="211"/>
      <c r="B183" s="2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  <c r="AM183" s="211"/>
      <c r="AN183" s="211"/>
      <c r="AO183" s="211"/>
      <c r="AP183" s="211"/>
      <c r="AQ183" s="211"/>
      <c r="AR183" s="211"/>
      <c r="AS183" s="211"/>
      <c r="AT183" s="211"/>
      <c r="AU183" s="211"/>
      <c r="AV183" s="211"/>
      <c r="AW183" s="211"/>
      <c r="AX183" s="211"/>
      <c r="AY183" s="211"/>
      <c r="AZ183" s="211"/>
      <c r="BA183" s="211"/>
      <c r="BB183" s="211"/>
      <c r="BC183" s="211"/>
      <c r="BD183" s="211"/>
      <c r="BE183" s="211"/>
      <c r="BF183" s="211"/>
      <c r="BG183" s="211"/>
    </row>
    <row r="184" spans="1:59" ht="12.75" customHeight="1">
      <c r="A184" s="211"/>
      <c r="B184" s="2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  <c r="AM184" s="211"/>
      <c r="AN184" s="211"/>
      <c r="AO184" s="211"/>
      <c r="AP184" s="211"/>
      <c r="AQ184" s="211"/>
      <c r="AR184" s="211"/>
      <c r="AS184" s="211"/>
      <c r="AT184" s="211"/>
      <c r="AU184" s="211"/>
      <c r="AV184" s="211"/>
      <c r="AW184" s="211"/>
      <c r="AX184" s="211"/>
      <c r="AY184" s="211"/>
      <c r="AZ184" s="211"/>
      <c r="BA184" s="211"/>
      <c r="BB184" s="211"/>
      <c r="BC184" s="211"/>
      <c r="BD184" s="211"/>
      <c r="BE184" s="211"/>
      <c r="BF184" s="211"/>
      <c r="BG184" s="211"/>
    </row>
    <row r="185" spans="1:59" ht="12.75" customHeight="1">
      <c r="A185" s="211"/>
      <c r="B185" s="2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  <c r="AM185" s="211"/>
      <c r="AN185" s="211"/>
      <c r="AO185" s="211"/>
      <c r="AP185" s="211"/>
      <c r="AQ185" s="211"/>
      <c r="AR185" s="211"/>
      <c r="AS185" s="211"/>
      <c r="AT185" s="211"/>
      <c r="AU185" s="211"/>
      <c r="AV185" s="211"/>
      <c r="AW185" s="211"/>
      <c r="AX185" s="211"/>
      <c r="AY185" s="211"/>
      <c r="AZ185" s="211"/>
      <c r="BA185" s="211"/>
      <c r="BB185" s="211"/>
      <c r="BC185" s="211"/>
      <c r="BD185" s="211"/>
      <c r="BE185" s="211"/>
      <c r="BF185" s="211"/>
      <c r="BG185" s="211"/>
    </row>
    <row r="186" spans="1:59" ht="12.75" customHeight="1">
      <c r="A186" s="211"/>
      <c r="B186" s="2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  <c r="AM186" s="211"/>
      <c r="AN186" s="211"/>
      <c r="AO186" s="211"/>
      <c r="AP186" s="211"/>
      <c r="AQ186" s="211"/>
      <c r="AR186" s="211"/>
      <c r="AS186" s="211"/>
      <c r="AT186" s="211"/>
      <c r="AU186" s="211"/>
      <c r="AV186" s="211"/>
      <c r="AW186" s="211"/>
      <c r="AX186" s="211"/>
      <c r="AY186" s="211"/>
      <c r="AZ186" s="211"/>
      <c r="BA186" s="211"/>
      <c r="BB186" s="211"/>
      <c r="BC186" s="211"/>
      <c r="BD186" s="211"/>
      <c r="BE186" s="211"/>
      <c r="BF186" s="211"/>
      <c r="BG186" s="211"/>
    </row>
    <row r="187" spans="1:59" ht="12.75" customHeight="1">
      <c r="A187" s="211"/>
      <c r="B187" s="2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</row>
    <row r="188" spans="1:59" ht="12.75" customHeight="1">
      <c r="A188" s="211"/>
      <c r="B188" s="2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</row>
    <row r="189" spans="1:59" ht="12.75" customHeight="1">
      <c r="A189" s="211"/>
      <c r="B189" s="2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</row>
    <row r="190" spans="1:59" ht="12.75" customHeight="1">
      <c r="A190" s="211"/>
      <c r="B190" s="2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</row>
    <row r="191" spans="1:59" ht="12.75" customHeight="1">
      <c r="A191" s="211"/>
      <c r="B191" s="2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</row>
    <row r="192" spans="1:59" ht="12.75" customHeight="1">
      <c r="A192" s="211"/>
      <c r="B192" s="2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</row>
    <row r="193" spans="1:59" ht="12.75" customHeight="1">
      <c r="A193" s="211"/>
      <c r="B193" s="2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</row>
    <row r="194" spans="1:59" ht="12.75" customHeight="1">
      <c r="A194" s="211"/>
      <c r="B194" s="2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</row>
    <row r="195" spans="1:59" ht="12.75" customHeight="1">
      <c r="A195" s="211"/>
      <c r="B195" s="2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</row>
    <row r="196" spans="1:59" ht="12.75" customHeight="1">
      <c r="A196" s="211"/>
      <c r="B196" s="2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</row>
    <row r="197" spans="1:59" ht="12.75" customHeight="1">
      <c r="A197" s="211"/>
      <c r="B197" s="2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  <c r="AM197" s="211"/>
      <c r="AN197" s="211"/>
      <c r="AO197" s="211"/>
      <c r="AP197" s="211"/>
      <c r="AQ197" s="211"/>
      <c r="AR197" s="211"/>
      <c r="AS197" s="211"/>
      <c r="AT197" s="211"/>
      <c r="AU197" s="211"/>
      <c r="AV197" s="211"/>
      <c r="AW197" s="211"/>
      <c r="AX197" s="211"/>
      <c r="AY197" s="211"/>
      <c r="AZ197" s="211"/>
      <c r="BA197" s="211"/>
      <c r="BB197" s="211"/>
      <c r="BC197" s="211"/>
      <c r="BD197" s="211"/>
      <c r="BE197" s="211"/>
      <c r="BF197" s="211"/>
      <c r="BG197" s="211"/>
    </row>
    <row r="198" spans="1:59" ht="12.75" customHeight="1">
      <c r="A198" s="211"/>
      <c r="B198" s="2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  <c r="AM198" s="211"/>
      <c r="AN198" s="211"/>
      <c r="AO198" s="211"/>
      <c r="AP198" s="211"/>
      <c r="AQ198" s="211"/>
      <c r="AR198" s="211"/>
      <c r="AS198" s="211"/>
      <c r="AT198" s="211"/>
      <c r="AU198" s="211"/>
      <c r="AV198" s="211"/>
      <c r="AW198" s="211"/>
      <c r="AX198" s="211"/>
      <c r="AY198" s="211"/>
      <c r="AZ198" s="211"/>
      <c r="BA198" s="211"/>
      <c r="BB198" s="211"/>
      <c r="BC198" s="211"/>
      <c r="BD198" s="211"/>
      <c r="BE198" s="211"/>
      <c r="BF198" s="211"/>
      <c r="BG198" s="211"/>
    </row>
    <row r="199" spans="1:59" ht="12.75" customHeight="1">
      <c r="A199" s="211"/>
      <c r="B199" s="2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  <c r="AM199" s="211"/>
      <c r="AN199" s="211"/>
      <c r="AO199" s="211"/>
      <c r="AP199" s="211"/>
      <c r="AQ199" s="211"/>
      <c r="AR199" s="211"/>
      <c r="AS199" s="211"/>
      <c r="AT199" s="211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211"/>
      <c r="BE199" s="211"/>
      <c r="BF199" s="211"/>
      <c r="BG199" s="211"/>
    </row>
    <row r="200" spans="1:59" ht="12.75" customHeight="1">
      <c r="A200" s="211"/>
      <c r="B200" s="2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  <c r="AM200" s="211"/>
      <c r="AN200" s="211"/>
      <c r="AO200" s="211"/>
      <c r="AP200" s="211"/>
      <c r="AQ200" s="211"/>
      <c r="AR200" s="211"/>
      <c r="AS200" s="211"/>
      <c r="AT200" s="211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211"/>
      <c r="BE200" s="211"/>
      <c r="BF200" s="211"/>
      <c r="BG200" s="211"/>
    </row>
    <row r="201" spans="1:59" ht="12.75" customHeight="1">
      <c r="A201" s="211"/>
      <c r="B201" s="2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  <c r="AM201" s="211"/>
      <c r="AN201" s="211"/>
      <c r="AO201" s="211"/>
      <c r="AP201" s="211"/>
      <c r="AQ201" s="211"/>
      <c r="AR201" s="211"/>
      <c r="AS201" s="211"/>
      <c r="AT201" s="211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</row>
    <row r="202" spans="1:59" ht="12.75" customHeight="1">
      <c r="A202" s="211"/>
      <c r="B202" s="2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</row>
    <row r="203" spans="1:59" ht="12.75" customHeight="1">
      <c r="A203" s="211"/>
      <c r="B203" s="2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</row>
    <row r="204" spans="1:59" ht="12.75" customHeight="1">
      <c r="A204" s="211"/>
      <c r="B204" s="2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</row>
    <row r="205" spans="1:59" ht="12.75" customHeight="1">
      <c r="A205" s="211"/>
      <c r="B205" s="2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</row>
    <row r="206" spans="1:59" ht="12.75" customHeight="1">
      <c r="A206" s="211"/>
      <c r="B206" s="2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</row>
    <row r="207" spans="1:59" ht="12.75" customHeight="1">
      <c r="A207" s="211"/>
      <c r="B207" s="2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</row>
    <row r="208" spans="1:59" ht="12.75" customHeight="1">
      <c r="A208" s="211"/>
      <c r="B208" s="2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</row>
    <row r="209" spans="1:59" ht="12.75" customHeight="1">
      <c r="A209" s="211"/>
      <c r="B209" s="2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</row>
    <row r="210" spans="1:59" ht="12.75" customHeight="1">
      <c r="A210" s="211"/>
      <c r="B210" s="2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</row>
    <row r="211" spans="1:59" ht="12.75" customHeight="1">
      <c r="A211" s="211"/>
      <c r="B211" s="2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</row>
    <row r="212" spans="1:59" ht="12.75" customHeight="1">
      <c r="A212" s="211"/>
      <c r="B212" s="2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</row>
    <row r="213" spans="1:59" ht="12.75" customHeight="1">
      <c r="A213" s="211"/>
      <c r="B213" s="2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</row>
    <row r="214" spans="1:59" ht="12.75" customHeight="1">
      <c r="A214" s="211"/>
      <c r="B214" s="2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1"/>
      <c r="AP214" s="211"/>
      <c r="AQ214" s="211"/>
      <c r="AR214" s="211"/>
      <c r="AS214" s="211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</row>
    <row r="215" spans="1:59" ht="12.75" customHeight="1">
      <c r="A215" s="211"/>
      <c r="B215" s="2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</row>
    <row r="216" spans="1:59" ht="12.75" customHeight="1">
      <c r="A216" s="211"/>
      <c r="B216" s="2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  <c r="AM216" s="211"/>
      <c r="AN216" s="211"/>
      <c r="AO216" s="211"/>
      <c r="AP216" s="211"/>
      <c r="AQ216" s="211"/>
      <c r="AR216" s="211"/>
      <c r="AS216" s="211"/>
      <c r="AT216" s="211"/>
      <c r="AU216" s="211"/>
      <c r="AV216" s="211"/>
      <c r="AW216" s="211"/>
      <c r="AX216" s="211"/>
      <c r="AY216" s="211"/>
      <c r="AZ216" s="211"/>
      <c r="BA216" s="211"/>
      <c r="BB216" s="211"/>
      <c r="BC216" s="211"/>
      <c r="BD216" s="211"/>
      <c r="BE216" s="211"/>
      <c r="BF216" s="211"/>
      <c r="BG216" s="211"/>
    </row>
    <row r="217" spans="1:59" ht="12.75" customHeight="1">
      <c r="A217" s="211"/>
      <c r="B217" s="2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  <c r="AM217" s="211"/>
      <c r="AN217" s="211"/>
      <c r="AO217" s="211"/>
      <c r="AP217" s="211"/>
      <c r="AQ217" s="211"/>
      <c r="AR217" s="211"/>
      <c r="AS217" s="211"/>
      <c r="AT217" s="211"/>
      <c r="AU217" s="211"/>
      <c r="AV217" s="211"/>
      <c r="AW217" s="211"/>
      <c r="AX217" s="211"/>
      <c r="AY217" s="211"/>
      <c r="AZ217" s="211"/>
      <c r="BA217" s="211"/>
      <c r="BB217" s="211"/>
      <c r="BC217" s="211"/>
      <c r="BD217" s="211"/>
      <c r="BE217" s="211"/>
      <c r="BF217" s="211"/>
      <c r="BG217" s="211"/>
    </row>
    <row r="218" spans="1:59" ht="12.75" customHeight="1">
      <c r="A218" s="211"/>
      <c r="B218" s="2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  <c r="AM218" s="211"/>
      <c r="AN218" s="211"/>
      <c r="AO218" s="211"/>
      <c r="AP218" s="211"/>
      <c r="AQ218" s="211"/>
      <c r="AR218" s="211"/>
      <c r="AS218" s="211"/>
      <c r="AT218" s="211"/>
      <c r="AU218" s="211"/>
      <c r="AV218" s="211"/>
      <c r="AW218" s="211"/>
      <c r="AX218" s="211"/>
      <c r="AY218" s="211"/>
      <c r="AZ218" s="211"/>
      <c r="BA218" s="211"/>
      <c r="BB218" s="211"/>
      <c r="BC218" s="211"/>
      <c r="BD218" s="211"/>
      <c r="BE218" s="211"/>
      <c r="BF218" s="211"/>
      <c r="BG218" s="211"/>
    </row>
    <row r="219" spans="1:59" ht="12.75" customHeight="1">
      <c r="A219" s="211"/>
      <c r="B219" s="2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  <c r="AM219" s="211"/>
      <c r="AN219" s="211"/>
      <c r="AO219" s="211"/>
      <c r="AP219" s="211"/>
      <c r="AQ219" s="211"/>
      <c r="AR219" s="211"/>
      <c r="AS219" s="211"/>
      <c r="AT219" s="211"/>
      <c r="AU219" s="211"/>
      <c r="AV219" s="211"/>
      <c r="AW219" s="211"/>
      <c r="AX219" s="211"/>
      <c r="AY219" s="211"/>
      <c r="AZ219" s="211"/>
      <c r="BA219" s="211"/>
      <c r="BB219" s="211"/>
      <c r="BC219" s="211"/>
      <c r="BD219" s="211"/>
      <c r="BE219" s="211"/>
      <c r="BF219" s="211"/>
      <c r="BG219" s="211"/>
    </row>
    <row r="220" spans="1:59" ht="12.75" customHeight="1">
      <c r="A220" s="211"/>
      <c r="B220" s="2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  <c r="AM220" s="211"/>
      <c r="AN220" s="211"/>
      <c r="AO220" s="211"/>
      <c r="AP220" s="211"/>
      <c r="AQ220" s="211"/>
      <c r="AR220" s="211"/>
      <c r="AS220" s="211"/>
      <c r="AT220" s="211"/>
      <c r="AU220" s="211"/>
      <c r="AV220" s="211"/>
      <c r="AW220" s="211"/>
      <c r="AX220" s="211"/>
      <c r="AY220" s="211"/>
      <c r="AZ220" s="211"/>
      <c r="BA220" s="211"/>
      <c r="BB220" s="211"/>
      <c r="BC220" s="211"/>
      <c r="BD220" s="211"/>
      <c r="BE220" s="211"/>
      <c r="BF220" s="211"/>
      <c r="BG220" s="211"/>
    </row>
    <row r="221" spans="1:59" ht="12.75" customHeight="1">
      <c r="A221" s="211"/>
      <c r="B221" s="2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  <c r="AM221" s="211"/>
      <c r="AN221" s="211"/>
      <c r="AO221" s="211"/>
      <c r="AP221" s="211"/>
      <c r="AQ221" s="211"/>
      <c r="AR221" s="211"/>
      <c r="AS221" s="211"/>
      <c r="AT221" s="211"/>
      <c r="AU221" s="211"/>
      <c r="AV221" s="211"/>
      <c r="AW221" s="211"/>
      <c r="AX221" s="211"/>
      <c r="AY221" s="211"/>
      <c r="AZ221" s="211"/>
      <c r="BA221" s="211"/>
      <c r="BB221" s="211"/>
      <c r="BC221" s="211"/>
      <c r="BD221" s="211"/>
      <c r="BE221" s="211"/>
      <c r="BF221" s="211"/>
      <c r="BG221" s="211"/>
    </row>
    <row r="222" spans="1:59" ht="12.75" customHeight="1">
      <c r="A222" s="211"/>
      <c r="B222" s="2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  <c r="AM222" s="211"/>
      <c r="AN222" s="211"/>
      <c r="AO222" s="211"/>
      <c r="AP222" s="211"/>
      <c r="AQ222" s="211"/>
      <c r="AR222" s="211"/>
      <c r="AS222" s="211"/>
      <c r="AT222" s="211"/>
      <c r="AU222" s="211"/>
      <c r="AV222" s="211"/>
      <c r="AW222" s="211"/>
      <c r="AX222" s="211"/>
      <c r="AY222" s="211"/>
      <c r="AZ222" s="211"/>
      <c r="BA222" s="211"/>
      <c r="BB222" s="211"/>
      <c r="BC222" s="211"/>
      <c r="BD222" s="211"/>
      <c r="BE222" s="211"/>
      <c r="BF222" s="211"/>
      <c r="BG222" s="211"/>
    </row>
    <row r="223" spans="1:59" ht="12.75" customHeight="1">
      <c r="A223" s="211"/>
      <c r="B223" s="2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  <c r="AM223" s="211"/>
      <c r="AN223" s="211"/>
      <c r="AO223" s="211"/>
      <c r="AP223" s="211"/>
      <c r="AQ223" s="211"/>
      <c r="AR223" s="211"/>
      <c r="AS223" s="211"/>
      <c r="AT223" s="211"/>
      <c r="AU223" s="211"/>
      <c r="AV223" s="211"/>
      <c r="AW223" s="211"/>
      <c r="AX223" s="211"/>
      <c r="AY223" s="211"/>
      <c r="AZ223" s="211"/>
      <c r="BA223" s="211"/>
      <c r="BB223" s="211"/>
      <c r="BC223" s="211"/>
      <c r="BD223" s="211"/>
      <c r="BE223" s="211"/>
      <c r="BF223" s="211"/>
      <c r="BG223" s="211"/>
    </row>
    <row r="224" spans="1:59" ht="12.75" customHeight="1">
      <c r="A224" s="211"/>
      <c r="B224" s="2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  <c r="AM224" s="211"/>
      <c r="AN224" s="211"/>
      <c r="AO224" s="211"/>
      <c r="AP224" s="211"/>
      <c r="AQ224" s="211"/>
      <c r="AR224" s="211"/>
      <c r="AS224" s="211"/>
      <c r="AT224" s="211"/>
      <c r="AU224" s="211"/>
      <c r="AV224" s="211"/>
      <c r="AW224" s="211"/>
      <c r="AX224" s="211"/>
      <c r="AY224" s="211"/>
      <c r="AZ224" s="211"/>
      <c r="BA224" s="211"/>
      <c r="BB224" s="211"/>
      <c r="BC224" s="211"/>
      <c r="BD224" s="211"/>
      <c r="BE224" s="211"/>
      <c r="BF224" s="211"/>
      <c r="BG224" s="211"/>
    </row>
    <row r="225" spans="1:59" ht="12.75" customHeight="1">
      <c r="A225" s="211"/>
      <c r="B225" s="2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  <c r="AM225" s="211"/>
      <c r="AN225" s="211"/>
      <c r="AO225" s="211"/>
      <c r="AP225" s="211"/>
      <c r="AQ225" s="211"/>
      <c r="AR225" s="211"/>
      <c r="AS225" s="211"/>
      <c r="AT225" s="211"/>
      <c r="AU225" s="211"/>
      <c r="AV225" s="211"/>
      <c r="AW225" s="211"/>
      <c r="AX225" s="211"/>
      <c r="AY225" s="211"/>
      <c r="AZ225" s="211"/>
      <c r="BA225" s="211"/>
      <c r="BB225" s="211"/>
      <c r="BC225" s="211"/>
      <c r="BD225" s="211"/>
      <c r="BE225" s="211"/>
      <c r="BF225" s="211"/>
      <c r="BG225" s="211"/>
    </row>
    <row r="226" spans="1:59" ht="12.75" customHeight="1">
      <c r="A226" s="211"/>
      <c r="B226" s="2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  <c r="AM226" s="211"/>
      <c r="AN226" s="211"/>
      <c r="AO226" s="211"/>
      <c r="AP226" s="211"/>
      <c r="AQ226" s="211"/>
      <c r="AR226" s="211"/>
      <c r="AS226" s="211"/>
      <c r="AT226" s="211"/>
      <c r="AU226" s="211"/>
      <c r="AV226" s="211"/>
      <c r="AW226" s="211"/>
      <c r="AX226" s="211"/>
      <c r="AY226" s="211"/>
      <c r="AZ226" s="211"/>
      <c r="BA226" s="211"/>
      <c r="BB226" s="211"/>
      <c r="BC226" s="211"/>
      <c r="BD226" s="211"/>
      <c r="BE226" s="211"/>
      <c r="BF226" s="211"/>
      <c r="BG226" s="211"/>
    </row>
    <row r="227" spans="1:59" ht="12.75" customHeight="1">
      <c r="A227" s="211"/>
      <c r="B227" s="2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1"/>
      <c r="AP227" s="211"/>
      <c r="AQ227" s="211"/>
      <c r="AR227" s="211"/>
      <c r="AS227" s="211"/>
      <c r="AT227" s="211"/>
      <c r="AU227" s="211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</row>
    <row r="228" spans="1:59" ht="12.75" customHeight="1">
      <c r="A228" s="211"/>
      <c r="B228" s="2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1"/>
      <c r="AP228" s="211"/>
      <c r="AQ228" s="211"/>
      <c r="AR228" s="211"/>
      <c r="AS228" s="211"/>
      <c r="AT228" s="211"/>
      <c r="AU228" s="211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</row>
    <row r="229" spans="1:59" ht="12.75" customHeight="1">
      <c r="A229" s="211"/>
      <c r="B229" s="2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1"/>
      <c r="AP229" s="211"/>
      <c r="AQ229" s="211"/>
      <c r="AR229" s="211"/>
      <c r="AS229" s="211"/>
      <c r="AT229" s="211"/>
      <c r="AU229" s="211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</row>
    <row r="230" spans="1:59" ht="12.75" customHeight="1">
      <c r="A230" s="211"/>
      <c r="B230" s="2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1"/>
      <c r="AP230" s="211"/>
      <c r="AQ230" s="211"/>
      <c r="AR230" s="211"/>
      <c r="AS230" s="211"/>
      <c r="AT230" s="211"/>
      <c r="AU230" s="211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</row>
    <row r="231" spans="1:59" ht="12.75" customHeight="1">
      <c r="A231" s="211"/>
      <c r="B231" s="2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1"/>
      <c r="AP231" s="211"/>
      <c r="AQ231" s="211"/>
      <c r="AR231" s="211"/>
      <c r="AS231" s="211"/>
      <c r="AT231" s="211"/>
      <c r="AU231" s="211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</row>
    <row r="232" spans="1:59" ht="12.75" customHeight="1">
      <c r="A232" s="211"/>
      <c r="B232" s="2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</row>
    <row r="233" spans="1:59" ht="12.75" customHeight="1">
      <c r="A233" s="211"/>
      <c r="B233" s="2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</row>
    <row r="234" spans="1:59" ht="12.75" customHeight="1">
      <c r="A234" s="211"/>
      <c r="B234" s="2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1"/>
      <c r="AP234" s="211"/>
      <c r="AQ234" s="211"/>
      <c r="AR234" s="211"/>
      <c r="AS234" s="211"/>
      <c r="AT234" s="211"/>
      <c r="AU234" s="211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</row>
    <row r="235" spans="1:59" ht="12.75" customHeight="1">
      <c r="A235" s="211"/>
      <c r="B235" s="2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</row>
    <row r="236" spans="1:59" ht="12.75" customHeight="1">
      <c r="A236" s="211"/>
      <c r="B236" s="2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  <c r="AM236" s="211"/>
      <c r="AN236" s="211"/>
      <c r="AO236" s="211"/>
      <c r="AP236" s="211"/>
      <c r="AQ236" s="211"/>
      <c r="AR236" s="211"/>
      <c r="AS236" s="211"/>
      <c r="AT236" s="211"/>
      <c r="AU236" s="211"/>
      <c r="AV236" s="211"/>
      <c r="AW236" s="211"/>
      <c r="AX236" s="211"/>
      <c r="AY236" s="211"/>
      <c r="AZ236" s="211"/>
      <c r="BA236" s="211"/>
      <c r="BB236" s="211"/>
      <c r="BC236" s="211"/>
      <c r="BD236" s="211"/>
      <c r="BE236" s="211"/>
      <c r="BF236" s="211"/>
      <c r="BG236" s="211"/>
    </row>
    <row r="237" spans="1:59" ht="12.75" customHeight="1">
      <c r="A237" s="211"/>
      <c r="B237" s="2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  <c r="AM237" s="211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211"/>
      <c r="BC237" s="211"/>
      <c r="BD237" s="211"/>
      <c r="BE237" s="211"/>
      <c r="BF237" s="211"/>
      <c r="BG237" s="211"/>
    </row>
    <row r="238" spans="1:59" ht="12.75" customHeight="1">
      <c r="A238" s="211"/>
      <c r="B238" s="2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  <c r="AM238" s="211"/>
      <c r="AN238" s="211"/>
      <c r="AO238" s="211"/>
      <c r="AP238" s="211"/>
      <c r="AQ238" s="211"/>
      <c r="AR238" s="211"/>
      <c r="AS238" s="211"/>
      <c r="AT238" s="211"/>
      <c r="AU238" s="211"/>
      <c r="AV238" s="211"/>
      <c r="AW238" s="211"/>
      <c r="AX238" s="211"/>
      <c r="AY238" s="211"/>
      <c r="AZ238" s="211"/>
      <c r="BA238" s="211"/>
      <c r="BB238" s="211"/>
      <c r="BC238" s="211"/>
      <c r="BD238" s="211"/>
      <c r="BE238" s="211"/>
      <c r="BF238" s="211"/>
      <c r="BG238" s="211"/>
    </row>
    <row r="239" spans="1:59" ht="12.75" customHeight="1">
      <c r="A239" s="211"/>
      <c r="B239" s="2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  <c r="AM239" s="211"/>
      <c r="AN239" s="211"/>
      <c r="AO239" s="211"/>
      <c r="AP239" s="211"/>
      <c r="AQ239" s="211"/>
      <c r="AR239" s="211"/>
      <c r="AS239" s="211"/>
      <c r="AT239" s="211"/>
      <c r="AU239" s="211"/>
      <c r="AV239" s="211"/>
      <c r="AW239" s="211"/>
      <c r="AX239" s="211"/>
      <c r="AY239" s="211"/>
      <c r="AZ239" s="211"/>
      <c r="BA239" s="211"/>
      <c r="BB239" s="211"/>
      <c r="BC239" s="211"/>
      <c r="BD239" s="211"/>
      <c r="BE239" s="211"/>
      <c r="BF239" s="211"/>
      <c r="BG239" s="211"/>
    </row>
    <row r="240" spans="1:59" ht="12.75" customHeight="1">
      <c r="A240" s="211"/>
      <c r="B240" s="2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  <c r="AM240" s="211"/>
      <c r="AN240" s="211"/>
      <c r="AO240" s="211"/>
      <c r="AP240" s="211"/>
      <c r="AQ240" s="211"/>
      <c r="AR240" s="211"/>
      <c r="AS240" s="211"/>
      <c r="AT240" s="211"/>
      <c r="AU240" s="211"/>
      <c r="AV240" s="211"/>
      <c r="AW240" s="211"/>
      <c r="AX240" s="211"/>
      <c r="AY240" s="211"/>
      <c r="AZ240" s="211"/>
      <c r="BA240" s="211"/>
      <c r="BB240" s="211"/>
      <c r="BC240" s="211"/>
      <c r="BD240" s="211"/>
      <c r="BE240" s="211"/>
      <c r="BF240" s="211"/>
      <c r="BG240" s="211"/>
    </row>
    <row r="241" spans="1:59" ht="12.75" customHeight="1">
      <c r="A241" s="211"/>
      <c r="B241" s="2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  <c r="AM241" s="211"/>
      <c r="AN241" s="211"/>
      <c r="AO241" s="211"/>
      <c r="AP241" s="211"/>
      <c r="AQ241" s="211"/>
      <c r="AR241" s="211"/>
      <c r="AS241" s="211"/>
      <c r="AT241" s="211"/>
      <c r="AU241" s="211"/>
      <c r="AV241" s="211"/>
      <c r="AW241" s="211"/>
      <c r="AX241" s="211"/>
      <c r="AY241" s="211"/>
      <c r="AZ241" s="211"/>
      <c r="BA241" s="211"/>
      <c r="BB241" s="211"/>
      <c r="BC241" s="211"/>
      <c r="BD241" s="211"/>
      <c r="BE241" s="211"/>
      <c r="BF241" s="211"/>
      <c r="BG241" s="211"/>
    </row>
    <row r="242" spans="1:59" ht="12.75" customHeight="1">
      <c r="A242" s="211"/>
      <c r="B242" s="2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11"/>
      <c r="AT242" s="211"/>
      <c r="AU242" s="211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</row>
    <row r="243" spans="1:59" ht="12.75" customHeight="1">
      <c r="A243" s="211"/>
      <c r="B243" s="2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</row>
    <row r="244" spans="1:59" ht="12.75" customHeight="1">
      <c r="A244" s="211"/>
      <c r="B244" s="2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</row>
    <row r="245" spans="1:59" ht="12.75" customHeight="1">
      <c r="A245" s="211"/>
      <c r="B245" s="2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</row>
    <row r="246" spans="1:59" ht="12.75" customHeight="1">
      <c r="A246" s="211"/>
      <c r="B246" s="2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1"/>
      <c r="AP246" s="211"/>
      <c r="AQ246" s="211"/>
      <c r="AR246" s="211"/>
      <c r="AS246" s="211"/>
      <c r="AT246" s="211"/>
      <c r="AU246" s="211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</row>
    <row r="247" spans="1:59" ht="12.75" customHeight="1">
      <c r="A247" s="211"/>
      <c r="B247" s="2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</row>
    <row r="248" spans="1:59" ht="12.75" customHeight="1">
      <c r="A248" s="211"/>
      <c r="B248" s="2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</row>
    <row r="249" spans="1:59" ht="12.75" customHeight="1">
      <c r="A249" s="211"/>
      <c r="B249" s="2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</row>
    <row r="250" spans="1:59" ht="12.75" customHeight="1">
      <c r="A250" s="211"/>
      <c r="B250" s="2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</row>
    <row r="251" spans="1:59" ht="12.75" customHeight="1">
      <c r="A251" s="211"/>
      <c r="B251" s="2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</row>
    <row r="252" spans="1:59" ht="12.75" customHeight="1">
      <c r="A252" s="211"/>
      <c r="B252" s="2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1"/>
      <c r="AP252" s="211"/>
      <c r="AQ252" s="211"/>
      <c r="AR252" s="211"/>
      <c r="AS252" s="211"/>
      <c r="AT252" s="211"/>
      <c r="AU252" s="211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</row>
    <row r="253" spans="1:59" ht="12.75" customHeight="1">
      <c r="A253" s="211"/>
      <c r="B253" s="2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1"/>
      <c r="AS253" s="211"/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</row>
    <row r="254" spans="1:59" ht="12.75" customHeight="1">
      <c r="A254" s="211"/>
      <c r="B254" s="2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1"/>
      <c r="AP254" s="211"/>
      <c r="AQ254" s="211"/>
      <c r="AR254" s="211"/>
      <c r="AS254" s="211"/>
      <c r="AT254" s="211"/>
      <c r="AU254" s="211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</row>
    <row r="255" spans="1:59" ht="12.75" customHeight="1">
      <c r="A255" s="211"/>
      <c r="B255" s="2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1"/>
      <c r="AP255" s="211"/>
      <c r="AQ255" s="211"/>
      <c r="AR255" s="211"/>
      <c r="AS255" s="211"/>
      <c r="AT255" s="211"/>
      <c r="AU255" s="211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</row>
    <row r="256" spans="1:59" ht="12.75" customHeight="1">
      <c r="A256" s="211"/>
      <c r="B256" s="2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  <c r="AM256" s="211"/>
      <c r="AN256" s="211"/>
      <c r="AO256" s="211"/>
      <c r="AP256" s="211"/>
      <c r="AQ256" s="211"/>
      <c r="AR256" s="211"/>
      <c r="AS256" s="211"/>
      <c r="AT256" s="211"/>
      <c r="AU256" s="211"/>
      <c r="AV256" s="211"/>
      <c r="AW256" s="211"/>
      <c r="AX256" s="211"/>
      <c r="AY256" s="211"/>
      <c r="AZ256" s="211"/>
      <c r="BA256" s="211"/>
      <c r="BB256" s="211"/>
      <c r="BC256" s="211"/>
      <c r="BD256" s="211"/>
      <c r="BE256" s="211"/>
      <c r="BF256" s="211"/>
      <c r="BG256" s="211"/>
    </row>
    <row r="257" spans="1:59" ht="12.75" customHeight="1">
      <c r="A257" s="211"/>
      <c r="B257" s="2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  <c r="AM257" s="211"/>
      <c r="AN257" s="211"/>
      <c r="AO257" s="211"/>
      <c r="AP257" s="211"/>
      <c r="AQ257" s="211"/>
      <c r="AR257" s="211"/>
      <c r="AS257" s="211"/>
      <c r="AT257" s="211"/>
      <c r="AU257" s="211"/>
      <c r="AV257" s="211"/>
      <c r="AW257" s="211"/>
      <c r="AX257" s="211"/>
      <c r="AY257" s="211"/>
      <c r="AZ257" s="211"/>
      <c r="BA257" s="211"/>
      <c r="BB257" s="211"/>
      <c r="BC257" s="211"/>
      <c r="BD257" s="211"/>
      <c r="BE257" s="211"/>
      <c r="BF257" s="211"/>
      <c r="BG257" s="211"/>
    </row>
    <row r="258" spans="1:59" ht="12.75" customHeight="1">
      <c r="A258" s="211"/>
      <c r="B258" s="2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  <c r="AM258" s="211"/>
      <c r="AN258" s="211"/>
      <c r="AO258" s="211"/>
      <c r="AP258" s="211"/>
      <c r="AQ258" s="211"/>
      <c r="AR258" s="211"/>
      <c r="AS258" s="211"/>
      <c r="AT258" s="211"/>
      <c r="AU258" s="211"/>
      <c r="AV258" s="211"/>
      <c r="AW258" s="211"/>
      <c r="AX258" s="211"/>
      <c r="AY258" s="211"/>
      <c r="AZ258" s="211"/>
      <c r="BA258" s="211"/>
      <c r="BB258" s="211"/>
      <c r="BC258" s="211"/>
      <c r="BD258" s="211"/>
      <c r="BE258" s="211"/>
      <c r="BF258" s="211"/>
      <c r="BG258" s="211"/>
    </row>
    <row r="259" spans="1:59" ht="12.75" customHeight="1">
      <c r="A259" s="211"/>
      <c r="B259" s="2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1"/>
      <c r="AP259" s="211"/>
      <c r="AQ259" s="211"/>
      <c r="AR259" s="211"/>
      <c r="AS259" s="211"/>
      <c r="AT259" s="211"/>
      <c r="AU259" s="211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1"/>
      <c r="BF259" s="211"/>
      <c r="BG259" s="211"/>
    </row>
    <row r="260" spans="1:59" ht="12.75" customHeight="1">
      <c r="A260" s="211"/>
      <c r="B260" s="2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  <c r="AM260" s="211"/>
      <c r="AN260" s="211"/>
      <c r="AO260" s="211"/>
      <c r="AP260" s="211"/>
      <c r="AQ260" s="211"/>
      <c r="AR260" s="211"/>
      <c r="AS260" s="211"/>
      <c r="AT260" s="211"/>
      <c r="AU260" s="211"/>
      <c r="AV260" s="211"/>
      <c r="AW260" s="211"/>
      <c r="AX260" s="211"/>
      <c r="AY260" s="211"/>
      <c r="AZ260" s="211"/>
      <c r="BA260" s="211"/>
      <c r="BB260" s="211"/>
      <c r="BC260" s="211"/>
      <c r="BD260" s="211"/>
      <c r="BE260" s="211"/>
      <c r="BF260" s="211"/>
      <c r="BG260" s="211"/>
    </row>
    <row r="261" spans="1:59" ht="12.75" customHeight="1">
      <c r="A261" s="211"/>
      <c r="B261" s="2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  <c r="AM261" s="211"/>
      <c r="AN261" s="211"/>
      <c r="AO261" s="211"/>
      <c r="AP261" s="211"/>
      <c r="AQ261" s="211"/>
      <c r="AR261" s="211"/>
      <c r="AS261" s="211"/>
      <c r="AT261" s="211"/>
      <c r="AU261" s="211"/>
      <c r="AV261" s="211"/>
      <c r="AW261" s="211"/>
      <c r="AX261" s="211"/>
      <c r="AY261" s="211"/>
      <c r="AZ261" s="211"/>
      <c r="BA261" s="211"/>
      <c r="BB261" s="211"/>
      <c r="BC261" s="211"/>
      <c r="BD261" s="211"/>
      <c r="BE261" s="211"/>
      <c r="BF261" s="211"/>
      <c r="BG261" s="211"/>
    </row>
    <row r="262" spans="1:59" ht="12.75" customHeight="1">
      <c r="A262" s="211"/>
      <c r="B262" s="2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  <c r="AM262" s="211"/>
      <c r="AN262" s="211"/>
      <c r="AO262" s="211"/>
      <c r="AP262" s="211"/>
      <c r="AQ262" s="211"/>
      <c r="AR262" s="211"/>
      <c r="AS262" s="211"/>
      <c r="AT262" s="211"/>
      <c r="AU262" s="211"/>
      <c r="AV262" s="211"/>
      <c r="AW262" s="211"/>
      <c r="AX262" s="211"/>
      <c r="AY262" s="211"/>
      <c r="AZ262" s="211"/>
      <c r="BA262" s="211"/>
      <c r="BB262" s="211"/>
      <c r="BC262" s="211"/>
      <c r="BD262" s="211"/>
      <c r="BE262" s="211"/>
      <c r="BF262" s="211"/>
      <c r="BG262" s="211"/>
    </row>
    <row r="263" spans="1:59" ht="12.75" customHeight="1">
      <c r="A263" s="211"/>
      <c r="B263" s="2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  <c r="AM263" s="211"/>
      <c r="AN263" s="211"/>
      <c r="AO263" s="211"/>
      <c r="AP263" s="211"/>
      <c r="AQ263" s="211"/>
      <c r="AR263" s="211"/>
      <c r="AS263" s="211"/>
      <c r="AT263" s="211"/>
      <c r="AU263" s="211"/>
      <c r="AV263" s="211"/>
      <c r="AW263" s="211"/>
      <c r="AX263" s="211"/>
      <c r="AY263" s="211"/>
      <c r="AZ263" s="211"/>
      <c r="BA263" s="211"/>
      <c r="BB263" s="211"/>
      <c r="BC263" s="211"/>
      <c r="BD263" s="211"/>
      <c r="BE263" s="211"/>
      <c r="BF263" s="211"/>
      <c r="BG263" s="211"/>
    </row>
    <row r="264" spans="1:59" ht="12.75" customHeight="1">
      <c r="A264" s="211"/>
      <c r="B264" s="2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  <c r="AM264" s="211"/>
      <c r="AN264" s="211"/>
      <c r="AO264" s="211"/>
      <c r="AP264" s="211"/>
      <c r="AQ264" s="211"/>
      <c r="AR264" s="211"/>
      <c r="AS264" s="211"/>
      <c r="AT264" s="211"/>
      <c r="AU264" s="211"/>
      <c r="AV264" s="211"/>
      <c r="AW264" s="211"/>
      <c r="AX264" s="211"/>
      <c r="AY264" s="211"/>
      <c r="AZ264" s="211"/>
      <c r="BA264" s="211"/>
      <c r="BB264" s="211"/>
      <c r="BC264" s="211"/>
      <c r="BD264" s="211"/>
      <c r="BE264" s="211"/>
      <c r="BF264" s="211"/>
      <c r="BG264" s="211"/>
    </row>
    <row r="265" spans="1:59" ht="12.75" customHeight="1">
      <c r="A265" s="211"/>
      <c r="B265" s="2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  <c r="AE265" s="211"/>
      <c r="AF265" s="211"/>
      <c r="AG265" s="211"/>
      <c r="AH265" s="211"/>
      <c r="AI265" s="211"/>
      <c r="AJ265" s="211"/>
      <c r="AK265" s="211"/>
      <c r="AL265" s="211"/>
      <c r="AM265" s="211"/>
      <c r="AN265" s="211"/>
      <c r="AO265" s="211"/>
      <c r="AP265" s="211"/>
      <c r="AQ265" s="211"/>
      <c r="AR265" s="211"/>
      <c r="AS265" s="211"/>
      <c r="AT265" s="211"/>
      <c r="AU265" s="211"/>
      <c r="AV265" s="211"/>
      <c r="AW265" s="211"/>
      <c r="AX265" s="211"/>
      <c r="AY265" s="211"/>
      <c r="AZ265" s="211"/>
      <c r="BA265" s="211"/>
      <c r="BB265" s="211"/>
      <c r="BC265" s="211"/>
      <c r="BD265" s="211"/>
      <c r="BE265" s="211"/>
      <c r="BF265" s="211"/>
      <c r="BG265" s="211"/>
    </row>
    <row r="266" spans="1:59" ht="12.75" customHeight="1">
      <c r="A266" s="211"/>
      <c r="B266" s="2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11"/>
      <c r="AK266" s="211"/>
      <c r="AL266" s="211"/>
      <c r="AM266" s="211"/>
      <c r="AN266" s="211"/>
      <c r="AO266" s="211"/>
      <c r="AP266" s="211"/>
      <c r="AQ266" s="211"/>
      <c r="AR266" s="211"/>
      <c r="AS266" s="211"/>
      <c r="AT266" s="211"/>
      <c r="AU266" s="211"/>
      <c r="AV266" s="211"/>
      <c r="AW266" s="211"/>
      <c r="AX266" s="211"/>
      <c r="AY266" s="211"/>
      <c r="AZ266" s="211"/>
      <c r="BA266" s="211"/>
      <c r="BB266" s="211"/>
      <c r="BC266" s="211"/>
      <c r="BD266" s="211"/>
      <c r="BE266" s="211"/>
      <c r="BF266" s="211"/>
      <c r="BG266" s="211"/>
    </row>
    <row r="267" spans="1:59" ht="12.75" customHeight="1">
      <c r="A267" s="211"/>
      <c r="B267" s="2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211"/>
      <c r="AH267" s="211"/>
      <c r="AI267" s="211"/>
      <c r="AJ267" s="211"/>
      <c r="AK267" s="211"/>
      <c r="AL267" s="211"/>
      <c r="AM267" s="211"/>
      <c r="AN267" s="211"/>
      <c r="AO267" s="211"/>
      <c r="AP267" s="211"/>
      <c r="AQ267" s="211"/>
      <c r="AR267" s="211"/>
      <c r="AS267" s="211"/>
      <c r="AT267" s="211"/>
      <c r="AU267" s="211"/>
      <c r="AV267" s="211"/>
      <c r="AW267" s="211"/>
      <c r="AX267" s="211"/>
      <c r="AY267" s="211"/>
      <c r="AZ267" s="211"/>
      <c r="BA267" s="211"/>
      <c r="BB267" s="211"/>
      <c r="BC267" s="211"/>
      <c r="BD267" s="211"/>
      <c r="BE267" s="211"/>
      <c r="BF267" s="211"/>
      <c r="BG267" s="211"/>
    </row>
    <row r="268" spans="1:59" ht="12.75" customHeight="1">
      <c r="A268" s="211"/>
      <c r="B268" s="2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11"/>
      <c r="AK268" s="211"/>
      <c r="AL268" s="211"/>
      <c r="AM268" s="211"/>
      <c r="AN268" s="211"/>
      <c r="AO268" s="211"/>
      <c r="AP268" s="211"/>
      <c r="AQ268" s="211"/>
      <c r="AR268" s="211"/>
      <c r="AS268" s="211"/>
      <c r="AT268" s="211"/>
      <c r="AU268" s="211"/>
      <c r="AV268" s="211"/>
      <c r="AW268" s="211"/>
      <c r="AX268" s="211"/>
      <c r="AY268" s="211"/>
      <c r="AZ268" s="211"/>
      <c r="BA268" s="211"/>
      <c r="BB268" s="211"/>
      <c r="BC268" s="211"/>
      <c r="BD268" s="211"/>
      <c r="BE268" s="211"/>
      <c r="BF268" s="211"/>
      <c r="BG268" s="211"/>
    </row>
    <row r="269" spans="1:59" ht="12.75" customHeight="1">
      <c r="A269" s="211"/>
      <c r="B269" s="2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  <c r="AE269" s="211"/>
      <c r="AF269" s="211"/>
      <c r="AG269" s="211"/>
      <c r="AH269" s="211"/>
      <c r="AI269" s="211"/>
      <c r="AJ269" s="211"/>
      <c r="AK269" s="211"/>
      <c r="AL269" s="211"/>
      <c r="AM269" s="211"/>
      <c r="AN269" s="211"/>
      <c r="AO269" s="211"/>
      <c r="AP269" s="211"/>
      <c r="AQ269" s="211"/>
      <c r="AR269" s="211"/>
      <c r="AS269" s="211"/>
      <c r="AT269" s="211"/>
      <c r="AU269" s="211"/>
      <c r="AV269" s="211"/>
      <c r="AW269" s="211"/>
      <c r="AX269" s="211"/>
      <c r="AY269" s="211"/>
      <c r="AZ269" s="211"/>
      <c r="BA269" s="211"/>
      <c r="BB269" s="211"/>
      <c r="BC269" s="211"/>
      <c r="BD269" s="211"/>
      <c r="BE269" s="211"/>
      <c r="BF269" s="211"/>
      <c r="BG269" s="211"/>
    </row>
    <row r="270" spans="1:59" ht="12.75" customHeight="1">
      <c r="A270" s="211"/>
      <c r="B270" s="2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211"/>
      <c r="AH270" s="211"/>
      <c r="AI270" s="211"/>
      <c r="AJ270" s="211"/>
      <c r="AK270" s="211"/>
      <c r="AL270" s="211"/>
      <c r="AM270" s="211"/>
      <c r="AN270" s="211"/>
      <c r="AO270" s="211"/>
      <c r="AP270" s="211"/>
      <c r="AQ270" s="211"/>
      <c r="AR270" s="211"/>
      <c r="AS270" s="211"/>
      <c r="AT270" s="211"/>
      <c r="AU270" s="211"/>
      <c r="AV270" s="211"/>
      <c r="AW270" s="211"/>
      <c r="AX270" s="211"/>
      <c r="AY270" s="211"/>
      <c r="AZ270" s="211"/>
      <c r="BA270" s="211"/>
      <c r="BB270" s="211"/>
      <c r="BC270" s="211"/>
      <c r="BD270" s="211"/>
      <c r="BE270" s="211"/>
      <c r="BF270" s="211"/>
      <c r="BG270" s="211"/>
    </row>
    <row r="271" spans="1:59" ht="12.75" customHeight="1">
      <c r="A271" s="211"/>
      <c r="B271" s="2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211"/>
      <c r="AH271" s="211"/>
      <c r="AI271" s="211"/>
      <c r="AJ271" s="211"/>
      <c r="AK271" s="211"/>
      <c r="AL271" s="211"/>
      <c r="AM271" s="211"/>
      <c r="AN271" s="211"/>
      <c r="AO271" s="211"/>
      <c r="AP271" s="211"/>
      <c r="AQ271" s="211"/>
      <c r="AR271" s="211"/>
      <c r="AS271" s="211"/>
      <c r="AT271" s="211"/>
      <c r="AU271" s="211"/>
      <c r="AV271" s="211"/>
      <c r="AW271" s="211"/>
      <c r="AX271" s="211"/>
      <c r="AY271" s="211"/>
      <c r="AZ271" s="211"/>
      <c r="BA271" s="211"/>
      <c r="BB271" s="211"/>
      <c r="BC271" s="211"/>
      <c r="BD271" s="211"/>
      <c r="BE271" s="211"/>
      <c r="BF271" s="211"/>
      <c r="BG271" s="211"/>
    </row>
    <row r="272" spans="1:59" ht="12.75" customHeight="1">
      <c r="A272" s="211"/>
      <c r="B272" s="2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</row>
    <row r="273" spans="1:59" ht="12.75" customHeight="1">
      <c r="A273" s="211"/>
      <c r="B273" s="2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1"/>
      <c r="AP273" s="211"/>
      <c r="AQ273" s="211"/>
      <c r="AR273" s="211"/>
      <c r="AS273" s="211"/>
      <c r="AT273" s="211"/>
      <c r="AU273" s="211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</row>
    <row r="274" spans="1:59" ht="12.75" customHeight="1">
      <c r="A274" s="211"/>
      <c r="B274" s="2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1"/>
      <c r="AP274" s="211"/>
      <c r="AQ274" s="211"/>
      <c r="AR274" s="211"/>
      <c r="AS274" s="211"/>
      <c r="AT274" s="211"/>
      <c r="AU274" s="211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</row>
    <row r="275" spans="1:59" ht="12.75" customHeight="1">
      <c r="A275" s="211"/>
      <c r="B275" s="2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</row>
    <row r="276" spans="1:59" ht="12.75" customHeight="1">
      <c r="A276" s="211"/>
      <c r="B276" s="2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1"/>
      <c r="AP276" s="211"/>
      <c r="AQ276" s="211"/>
      <c r="AR276" s="211"/>
      <c r="AS276" s="211"/>
      <c r="AT276" s="211"/>
      <c r="AU276" s="211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</row>
    <row r="277" spans="1:59" ht="12.75" customHeight="1">
      <c r="A277" s="211"/>
      <c r="B277" s="2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211"/>
      <c r="AH277" s="211"/>
      <c r="AI277" s="211"/>
      <c r="AJ277" s="211"/>
      <c r="AK277" s="211"/>
      <c r="AL277" s="211"/>
      <c r="AM277" s="211"/>
      <c r="AN277" s="211"/>
      <c r="AO277" s="211"/>
      <c r="AP277" s="211"/>
      <c r="AQ277" s="211"/>
      <c r="AR277" s="211"/>
      <c r="AS277" s="211"/>
      <c r="AT277" s="211"/>
      <c r="AU277" s="211"/>
      <c r="AV277" s="211"/>
      <c r="AW277" s="211"/>
      <c r="AX277" s="211"/>
      <c r="AY277" s="211"/>
      <c r="AZ277" s="211"/>
      <c r="BA277" s="211"/>
      <c r="BB277" s="211"/>
      <c r="BC277" s="211"/>
      <c r="BD277" s="211"/>
      <c r="BE277" s="211"/>
      <c r="BF277" s="211"/>
      <c r="BG277" s="211"/>
    </row>
    <row r="278" spans="1:59" ht="12.75" customHeight="1">
      <c r="A278" s="211"/>
      <c r="B278" s="2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211"/>
      <c r="AH278" s="211"/>
      <c r="AI278" s="211"/>
      <c r="AJ278" s="211"/>
      <c r="AK278" s="211"/>
      <c r="AL278" s="211"/>
      <c r="AM278" s="211"/>
      <c r="AN278" s="211"/>
      <c r="AO278" s="211"/>
      <c r="AP278" s="211"/>
      <c r="AQ278" s="211"/>
      <c r="AR278" s="211"/>
      <c r="AS278" s="211"/>
      <c r="AT278" s="211"/>
      <c r="AU278" s="211"/>
      <c r="AV278" s="211"/>
      <c r="AW278" s="211"/>
      <c r="AX278" s="211"/>
      <c r="AY278" s="211"/>
      <c r="AZ278" s="211"/>
      <c r="BA278" s="211"/>
      <c r="BB278" s="211"/>
      <c r="BC278" s="211"/>
      <c r="BD278" s="211"/>
      <c r="BE278" s="211"/>
      <c r="BF278" s="211"/>
      <c r="BG278" s="211"/>
    </row>
    <row r="279" spans="1:59" ht="12.75" customHeight="1">
      <c r="A279" s="211"/>
      <c r="B279" s="2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11"/>
      <c r="AK279" s="211"/>
      <c r="AL279" s="211"/>
      <c r="AM279" s="211"/>
      <c r="AN279" s="211"/>
      <c r="AO279" s="211"/>
      <c r="AP279" s="211"/>
      <c r="AQ279" s="211"/>
      <c r="AR279" s="211"/>
      <c r="AS279" s="211"/>
      <c r="AT279" s="211"/>
      <c r="AU279" s="211"/>
      <c r="AV279" s="211"/>
      <c r="AW279" s="211"/>
      <c r="AX279" s="211"/>
      <c r="AY279" s="211"/>
      <c r="AZ279" s="211"/>
      <c r="BA279" s="211"/>
      <c r="BB279" s="211"/>
      <c r="BC279" s="211"/>
      <c r="BD279" s="211"/>
      <c r="BE279" s="211"/>
      <c r="BF279" s="211"/>
      <c r="BG279" s="211"/>
    </row>
    <row r="280" spans="1:59" ht="12.75" customHeight="1">
      <c r="A280" s="211"/>
      <c r="B280" s="2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  <c r="AE280" s="211"/>
      <c r="AF280" s="211"/>
      <c r="AG280" s="211"/>
      <c r="AH280" s="211"/>
      <c r="AI280" s="211"/>
      <c r="AJ280" s="211"/>
      <c r="AK280" s="211"/>
      <c r="AL280" s="211"/>
      <c r="AM280" s="211"/>
      <c r="AN280" s="211"/>
      <c r="AO280" s="211"/>
      <c r="AP280" s="211"/>
      <c r="AQ280" s="211"/>
      <c r="AR280" s="211"/>
      <c r="AS280" s="211"/>
      <c r="AT280" s="211"/>
      <c r="AU280" s="211"/>
      <c r="AV280" s="211"/>
      <c r="AW280" s="211"/>
      <c r="AX280" s="211"/>
      <c r="AY280" s="211"/>
      <c r="AZ280" s="211"/>
      <c r="BA280" s="211"/>
      <c r="BB280" s="211"/>
      <c r="BC280" s="211"/>
      <c r="BD280" s="211"/>
      <c r="BE280" s="211"/>
      <c r="BF280" s="211"/>
      <c r="BG280" s="211"/>
    </row>
    <row r="281" spans="1:59" ht="12.75" customHeight="1">
      <c r="A281" s="211"/>
      <c r="B281" s="2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  <c r="AH281" s="211"/>
      <c r="AI281" s="211"/>
      <c r="AJ281" s="211"/>
      <c r="AK281" s="211"/>
      <c r="AL281" s="211"/>
      <c r="AM281" s="211"/>
      <c r="AN281" s="211"/>
      <c r="AO281" s="211"/>
      <c r="AP281" s="211"/>
      <c r="AQ281" s="211"/>
      <c r="AR281" s="211"/>
      <c r="AS281" s="211"/>
      <c r="AT281" s="211"/>
      <c r="AU281" s="211"/>
      <c r="AV281" s="211"/>
      <c r="AW281" s="211"/>
      <c r="AX281" s="211"/>
      <c r="AY281" s="211"/>
      <c r="AZ281" s="211"/>
      <c r="BA281" s="211"/>
      <c r="BB281" s="211"/>
      <c r="BC281" s="211"/>
      <c r="BD281" s="211"/>
      <c r="BE281" s="211"/>
      <c r="BF281" s="211"/>
      <c r="BG281" s="211"/>
    </row>
    <row r="282" spans="1:59" ht="12.75" customHeight="1">
      <c r="A282" s="211"/>
      <c r="B282" s="2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  <c r="AH282" s="211"/>
      <c r="AI282" s="211"/>
      <c r="AJ282" s="211"/>
      <c r="AK282" s="211"/>
      <c r="AL282" s="211"/>
      <c r="AM282" s="211"/>
      <c r="AN282" s="211"/>
      <c r="AO282" s="211"/>
      <c r="AP282" s="211"/>
      <c r="AQ282" s="211"/>
      <c r="AR282" s="211"/>
      <c r="AS282" s="211"/>
      <c r="AT282" s="211"/>
      <c r="AU282" s="211"/>
      <c r="AV282" s="211"/>
      <c r="AW282" s="211"/>
      <c r="AX282" s="211"/>
      <c r="AY282" s="211"/>
      <c r="AZ282" s="211"/>
      <c r="BA282" s="211"/>
      <c r="BB282" s="211"/>
      <c r="BC282" s="211"/>
      <c r="BD282" s="211"/>
      <c r="BE282" s="211"/>
      <c r="BF282" s="211"/>
      <c r="BG282" s="211"/>
    </row>
    <row r="283" spans="1:59" ht="12.75" customHeight="1">
      <c r="A283" s="211"/>
      <c r="B283" s="2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11"/>
      <c r="AK283" s="211"/>
      <c r="AL283" s="211"/>
      <c r="AM283" s="211"/>
      <c r="AN283" s="211"/>
      <c r="AO283" s="211"/>
      <c r="AP283" s="211"/>
      <c r="AQ283" s="211"/>
      <c r="AR283" s="211"/>
      <c r="AS283" s="211"/>
      <c r="AT283" s="211"/>
      <c r="AU283" s="211"/>
      <c r="AV283" s="211"/>
      <c r="AW283" s="211"/>
      <c r="AX283" s="211"/>
      <c r="AY283" s="211"/>
      <c r="AZ283" s="211"/>
      <c r="BA283" s="211"/>
      <c r="BB283" s="211"/>
      <c r="BC283" s="211"/>
      <c r="BD283" s="211"/>
      <c r="BE283" s="211"/>
      <c r="BF283" s="211"/>
      <c r="BG283" s="211"/>
    </row>
    <row r="284" spans="1:59" ht="12.75" customHeight="1">
      <c r="A284" s="211"/>
      <c r="B284" s="2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11"/>
      <c r="AK284" s="211"/>
      <c r="AL284" s="211"/>
      <c r="AM284" s="211"/>
      <c r="AN284" s="211"/>
      <c r="AO284" s="211"/>
      <c r="AP284" s="211"/>
      <c r="AQ284" s="211"/>
      <c r="AR284" s="211"/>
      <c r="AS284" s="211"/>
      <c r="AT284" s="211"/>
      <c r="AU284" s="211"/>
      <c r="AV284" s="211"/>
      <c r="AW284" s="211"/>
      <c r="AX284" s="211"/>
      <c r="AY284" s="211"/>
      <c r="AZ284" s="211"/>
      <c r="BA284" s="211"/>
      <c r="BB284" s="211"/>
      <c r="BC284" s="211"/>
      <c r="BD284" s="211"/>
      <c r="BE284" s="211"/>
      <c r="BF284" s="211"/>
      <c r="BG284" s="211"/>
    </row>
    <row r="285" spans="1:59" ht="12.75" customHeight="1">
      <c r="A285" s="211"/>
      <c r="B285" s="2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11"/>
      <c r="AK285" s="211"/>
      <c r="AL285" s="211"/>
      <c r="AM285" s="211"/>
      <c r="AN285" s="211"/>
      <c r="AO285" s="211"/>
      <c r="AP285" s="211"/>
      <c r="AQ285" s="211"/>
      <c r="AR285" s="211"/>
      <c r="AS285" s="211"/>
      <c r="AT285" s="211"/>
      <c r="AU285" s="211"/>
      <c r="AV285" s="211"/>
      <c r="AW285" s="211"/>
      <c r="AX285" s="211"/>
      <c r="AY285" s="211"/>
      <c r="AZ285" s="211"/>
      <c r="BA285" s="211"/>
      <c r="BB285" s="211"/>
      <c r="BC285" s="211"/>
      <c r="BD285" s="211"/>
      <c r="BE285" s="211"/>
      <c r="BF285" s="211"/>
      <c r="BG285" s="211"/>
    </row>
    <row r="286" spans="1:59" ht="12.75" customHeight="1">
      <c r="A286" s="211"/>
      <c r="B286" s="2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</row>
    <row r="287" spans="1:59" ht="12.75" customHeight="1">
      <c r="A287" s="211"/>
      <c r="B287" s="2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</row>
    <row r="288" spans="1:59" ht="12.75" customHeight="1">
      <c r="A288" s="211"/>
      <c r="B288" s="2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</row>
    <row r="289" spans="1:59" ht="12.75" customHeight="1">
      <c r="A289" s="211"/>
      <c r="B289" s="2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</row>
    <row r="290" spans="1:59" ht="12.75" customHeight="1">
      <c r="A290" s="211"/>
      <c r="B290" s="2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</row>
    <row r="291" spans="1:59" ht="12.75" customHeight="1">
      <c r="A291" s="211"/>
      <c r="B291" s="2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</row>
    <row r="292" spans="1:59" ht="12.75" customHeight="1">
      <c r="A292" s="211"/>
      <c r="B292" s="2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</row>
    <row r="293" spans="1:59" ht="12.75" customHeight="1">
      <c r="A293" s="211"/>
      <c r="B293" s="2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1"/>
      <c r="AP293" s="211"/>
      <c r="AQ293" s="211"/>
      <c r="AR293" s="211"/>
      <c r="AS293" s="211"/>
      <c r="AT293" s="211"/>
      <c r="AU293" s="211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</row>
    <row r="294" spans="1:59" ht="12.75" customHeight="1">
      <c r="A294" s="211"/>
      <c r="B294" s="2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</row>
    <row r="295" spans="1:59" ht="12.75" customHeight="1">
      <c r="A295" s="211"/>
      <c r="B295" s="2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</row>
    <row r="296" spans="1:59" ht="12.75" customHeight="1">
      <c r="A296" s="211"/>
      <c r="B296" s="2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11"/>
      <c r="AK296" s="211"/>
      <c r="AL296" s="211"/>
      <c r="AM296" s="211"/>
      <c r="AN296" s="211"/>
      <c r="AO296" s="211"/>
      <c r="AP296" s="211"/>
      <c r="AQ296" s="211"/>
      <c r="AR296" s="211"/>
      <c r="AS296" s="211"/>
      <c r="AT296" s="211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</row>
    <row r="297" spans="1:59" ht="12.75" customHeight="1">
      <c r="A297" s="211"/>
      <c r="B297" s="2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11"/>
      <c r="AK297" s="211"/>
      <c r="AL297" s="211"/>
      <c r="AM297" s="211"/>
      <c r="AN297" s="211"/>
      <c r="AO297" s="211"/>
      <c r="AP297" s="211"/>
      <c r="AQ297" s="211"/>
      <c r="AR297" s="211"/>
      <c r="AS297" s="211"/>
      <c r="AT297" s="211"/>
      <c r="AU297" s="211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</row>
    <row r="298" spans="1:59" ht="12.75" customHeight="1">
      <c r="A298" s="211"/>
      <c r="B298" s="2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1"/>
      <c r="AP298" s="211"/>
      <c r="AQ298" s="211"/>
      <c r="AR298" s="211"/>
      <c r="AS298" s="211"/>
      <c r="AT298" s="211"/>
      <c r="AU298" s="211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</row>
    <row r="299" spans="1:59" ht="12.75" customHeight="1">
      <c r="A299" s="211"/>
      <c r="B299" s="2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1"/>
      <c r="AP299" s="211"/>
      <c r="AQ299" s="211"/>
      <c r="AR299" s="211"/>
      <c r="AS299" s="211"/>
      <c r="AT299" s="211"/>
      <c r="AU299" s="211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</row>
    <row r="300" spans="1:59" ht="12.75" customHeight="1">
      <c r="A300" s="211"/>
      <c r="B300" s="2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</row>
    <row r="301" spans="1:59" ht="12.75" customHeight="1">
      <c r="A301" s="211"/>
      <c r="B301" s="2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</row>
    <row r="302" spans="1:59" ht="12.75" customHeight="1">
      <c r="A302" s="211"/>
      <c r="B302" s="2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</row>
    <row r="303" spans="1:59" ht="12.75" customHeight="1">
      <c r="A303" s="211"/>
      <c r="B303" s="2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</row>
    <row r="304" spans="1:59" ht="12.75" customHeight="1">
      <c r="A304" s="211"/>
      <c r="B304" s="2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</row>
    <row r="305" spans="1:59" ht="12.75" customHeight="1">
      <c r="A305" s="211"/>
      <c r="B305" s="2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</row>
    <row r="306" spans="1:59" ht="12.75" customHeight="1">
      <c r="A306" s="211"/>
      <c r="B306" s="2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</row>
    <row r="307" spans="1:59" ht="12.75" customHeight="1">
      <c r="A307" s="211"/>
      <c r="B307" s="2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</row>
    <row r="308" spans="1:59" ht="12.75" customHeight="1">
      <c r="A308" s="211"/>
      <c r="B308" s="2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</row>
    <row r="309" spans="1:59" ht="12.75" customHeight="1">
      <c r="A309" s="211"/>
      <c r="B309" s="2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</row>
    <row r="310" spans="1:59" ht="12.75" customHeight="1">
      <c r="A310" s="211"/>
      <c r="B310" s="2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</row>
    <row r="311" spans="1:59" ht="12.75" customHeight="1">
      <c r="A311" s="211"/>
      <c r="B311" s="2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1"/>
      <c r="AP311" s="211"/>
      <c r="AQ311" s="211"/>
      <c r="AR311" s="211"/>
      <c r="AS311" s="211"/>
      <c r="AT311" s="211"/>
      <c r="AU311" s="211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</row>
    <row r="312" spans="1:59" ht="12.75" customHeight="1">
      <c r="A312" s="211"/>
      <c r="B312" s="2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1"/>
      <c r="AP312" s="211"/>
      <c r="AQ312" s="211"/>
      <c r="AR312" s="211"/>
      <c r="AS312" s="211"/>
      <c r="AT312" s="211"/>
      <c r="AU312" s="211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</row>
    <row r="313" spans="1:59" ht="12.75" customHeight="1">
      <c r="A313" s="211"/>
      <c r="B313" s="2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1"/>
      <c r="AP313" s="211"/>
      <c r="AQ313" s="211"/>
      <c r="AR313" s="211"/>
      <c r="AS313" s="211"/>
      <c r="AT313" s="211"/>
      <c r="AU313" s="211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</row>
    <row r="314" spans="1:59" ht="12.75" customHeight="1">
      <c r="A314" s="211"/>
      <c r="B314" s="2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</row>
    <row r="315" spans="1:59" ht="12.75" customHeight="1">
      <c r="A315" s="211"/>
      <c r="B315" s="2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</row>
    <row r="316" spans="1:59" ht="12.75" customHeight="1">
      <c r="A316" s="211"/>
      <c r="B316" s="2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</row>
    <row r="317" spans="1:59" ht="12.75" customHeight="1">
      <c r="A317" s="211"/>
      <c r="B317" s="2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</row>
    <row r="318" spans="1:59" ht="12.75" customHeight="1">
      <c r="A318" s="211"/>
      <c r="B318" s="2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</row>
    <row r="319" spans="1:59" ht="12.75" customHeight="1">
      <c r="A319" s="211"/>
      <c r="B319" s="2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  <c r="AT319" s="211"/>
      <c r="AU319" s="211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</row>
    <row r="320" spans="1:59" ht="12.75" customHeight="1">
      <c r="A320" s="211"/>
      <c r="B320" s="2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1"/>
      <c r="AP320" s="211"/>
      <c r="AQ320" s="211"/>
      <c r="AR320" s="211"/>
      <c r="AS320" s="211"/>
      <c r="AT320" s="211"/>
      <c r="AU320" s="211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</row>
    <row r="321" spans="1:59" ht="12.75" customHeight="1">
      <c r="A321" s="211"/>
      <c r="B321" s="2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1"/>
      <c r="AP321" s="211"/>
      <c r="AQ321" s="211"/>
      <c r="AR321" s="211"/>
      <c r="AS321" s="211"/>
      <c r="AT321" s="211"/>
      <c r="AU321" s="211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</row>
    <row r="322" spans="1:59" ht="12.75" customHeight="1">
      <c r="A322" s="211"/>
      <c r="B322" s="2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</row>
    <row r="323" spans="1:59" ht="12.75" customHeight="1">
      <c r="A323" s="211"/>
      <c r="B323" s="2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</row>
    <row r="324" spans="1:59" ht="12.75" customHeight="1">
      <c r="A324" s="211"/>
      <c r="B324" s="2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</row>
    <row r="325" spans="1:59" ht="12.75" customHeight="1">
      <c r="A325" s="211"/>
      <c r="B325" s="2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1"/>
      <c r="AP325" s="211"/>
      <c r="AQ325" s="211"/>
      <c r="AR325" s="211"/>
      <c r="AS325" s="211"/>
      <c r="AT325" s="211"/>
      <c r="AU325" s="211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</row>
    <row r="326" spans="1:59" ht="12.75" customHeight="1">
      <c r="A326" s="211"/>
      <c r="B326" s="2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1"/>
      <c r="AP326" s="211"/>
      <c r="AQ326" s="211"/>
      <c r="AR326" s="211"/>
      <c r="AS326" s="211"/>
      <c r="AT326" s="211"/>
      <c r="AU326" s="211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</row>
    <row r="327" spans="1:59" ht="12.75" customHeight="1">
      <c r="A327" s="211"/>
      <c r="B327" s="2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1"/>
      <c r="AP327" s="211"/>
      <c r="AQ327" s="211"/>
      <c r="AR327" s="211"/>
      <c r="AS327" s="211"/>
      <c r="AT327" s="211"/>
      <c r="AU327" s="211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</row>
    <row r="328" spans="1:59" ht="12.75" customHeight="1">
      <c r="A328" s="211"/>
      <c r="B328" s="2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</row>
    <row r="329" spans="1:59" ht="12.75" customHeight="1">
      <c r="A329" s="211"/>
      <c r="B329" s="2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</row>
    <row r="330" spans="1:59" ht="12.75" customHeight="1">
      <c r="A330" s="211"/>
      <c r="B330" s="2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</row>
    <row r="331" spans="1:59" ht="12.75" customHeight="1">
      <c r="A331" s="211"/>
      <c r="B331" s="2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</row>
    <row r="332" spans="1:59" ht="12.75" customHeight="1">
      <c r="A332" s="211"/>
      <c r="B332" s="2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</row>
    <row r="333" spans="1:59" ht="12.75" customHeight="1">
      <c r="A333" s="211"/>
      <c r="B333" s="2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1"/>
      <c r="AT333" s="211"/>
      <c r="AU333" s="211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</row>
    <row r="334" spans="1:59" ht="12.75" customHeight="1">
      <c r="A334" s="211"/>
      <c r="B334" s="2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</row>
    <row r="335" spans="1:59" ht="12.75" customHeight="1">
      <c r="A335" s="211"/>
      <c r="B335" s="2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</row>
    <row r="336" spans="1:59" ht="12.75" customHeight="1">
      <c r="A336" s="211"/>
      <c r="B336" s="2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</row>
    <row r="337" spans="1:59" ht="12.75" customHeight="1">
      <c r="A337" s="211"/>
      <c r="B337" s="2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</row>
    <row r="338" spans="1:59" ht="12.75" customHeight="1">
      <c r="A338" s="211"/>
      <c r="B338" s="2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</row>
    <row r="339" spans="1:59" ht="12.75" customHeight="1">
      <c r="A339" s="211"/>
      <c r="B339" s="2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</row>
    <row r="340" spans="1:59" ht="12.75" customHeight="1">
      <c r="A340" s="211"/>
      <c r="B340" s="2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</row>
    <row r="341" spans="1:59" ht="12.75" customHeight="1">
      <c r="A341" s="211"/>
      <c r="B341" s="2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</row>
    <row r="342" spans="1:59" ht="12.75" customHeight="1">
      <c r="A342" s="211"/>
      <c r="B342" s="2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</row>
    <row r="343" spans="1:59" ht="12.75" customHeight="1">
      <c r="A343" s="211"/>
      <c r="B343" s="2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</row>
    <row r="344" spans="1:59" ht="12.75" customHeight="1">
      <c r="A344" s="211"/>
      <c r="B344" s="2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</row>
    <row r="345" spans="1:59" ht="12.75" customHeight="1">
      <c r="A345" s="211"/>
      <c r="B345" s="2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</row>
    <row r="346" spans="1:59" ht="12.75" customHeight="1">
      <c r="A346" s="211"/>
      <c r="B346" s="2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</row>
    <row r="347" spans="1:59" ht="12.75" customHeight="1">
      <c r="A347" s="211"/>
      <c r="B347" s="2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  <c r="AT347" s="211"/>
      <c r="AU347" s="211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</row>
    <row r="348" spans="1:59" ht="12.75" customHeight="1">
      <c r="A348" s="211"/>
      <c r="B348" s="2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1"/>
      <c r="AP348" s="211"/>
      <c r="AQ348" s="211"/>
      <c r="AR348" s="211"/>
      <c r="AS348" s="211"/>
      <c r="AT348" s="211"/>
      <c r="AU348" s="211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</row>
    <row r="349" spans="1:59" ht="12.75" customHeight="1">
      <c r="A349" s="211"/>
      <c r="B349" s="2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1"/>
      <c r="AP349" s="211"/>
      <c r="AQ349" s="211"/>
      <c r="AR349" s="211"/>
      <c r="AS349" s="211"/>
      <c r="AT349" s="211"/>
      <c r="AU349" s="211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</row>
    <row r="350" spans="1:59" ht="12.75" customHeight="1">
      <c r="A350" s="211"/>
      <c r="B350" s="2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</row>
    <row r="351" spans="1:59" ht="12.75" customHeight="1">
      <c r="A351" s="211"/>
      <c r="B351" s="2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</row>
    <row r="352" spans="1:59" ht="12.75" customHeight="1">
      <c r="A352" s="211"/>
      <c r="B352" s="2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1"/>
      <c r="AP352" s="211"/>
      <c r="AQ352" s="211"/>
      <c r="AR352" s="211"/>
      <c r="AS352" s="211"/>
      <c r="AT352" s="211"/>
      <c r="AU352" s="211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</row>
    <row r="353" spans="1:59" ht="12.75" customHeight="1">
      <c r="A353" s="211"/>
      <c r="B353" s="2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1"/>
      <c r="AP353" s="211"/>
      <c r="AQ353" s="211"/>
      <c r="AR353" s="211"/>
      <c r="AS353" s="211"/>
      <c r="AT353" s="211"/>
      <c r="AU353" s="211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</row>
    <row r="354" spans="1:59" ht="12.75" customHeight="1">
      <c r="A354" s="211"/>
      <c r="B354" s="2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</row>
    <row r="355" spans="1:59" ht="12.75" customHeight="1">
      <c r="A355" s="211"/>
      <c r="B355" s="2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</row>
    <row r="356" spans="1:59" ht="12.75" customHeight="1">
      <c r="A356" s="211"/>
      <c r="B356" s="2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</row>
    <row r="357" spans="1:59" ht="12.75" customHeight="1">
      <c r="A357" s="211"/>
      <c r="B357" s="2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</row>
    <row r="358" spans="1:59" ht="12.75" customHeight="1">
      <c r="A358" s="211"/>
      <c r="B358" s="2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</row>
    <row r="359" spans="1:59" ht="12.75" customHeight="1">
      <c r="A359" s="211"/>
      <c r="B359" s="2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</row>
    <row r="360" spans="1:59" ht="12.75" customHeight="1">
      <c r="A360" s="211"/>
      <c r="B360" s="2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</row>
    <row r="361" spans="1:59" ht="12.75" customHeight="1">
      <c r="A361" s="211"/>
      <c r="B361" s="2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1"/>
      <c r="AP361" s="211"/>
      <c r="AQ361" s="211"/>
      <c r="AR361" s="211"/>
      <c r="AS361" s="211"/>
      <c r="AT361" s="211"/>
      <c r="AU361" s="211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</row>
    <row r="362" spans="1:59" ht="12.75" customHeight="1">
      <c r="A362" s="211"/>
      <c r="B362" s="2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1"/>
      <c r="AP362" s="211"/>
      <c r="AQ362" s="211"/>
      <c r="AR362" s="211"/>
      <c r="AS362" s="211"/>
      <c r="AT362" s="211"/>
      <c r="AU362" s="211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</row>
    <row r="363" spans="1:59" ht="12.75" customHeight="1">
      <c r="A363" s="211"/>
      <c r="B363" s="2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1"/>
      <c r="AP363" s="211"/>
      <c r="AQ363" s="211"/>
      <c r="AR363" s="211"/>
      <c r="AS363" s="211"/>
      <c r="AT363" s="211"/>
      <c r="AU363" s="211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</row>
    <row r="364" spans="1:59" ht="12.75" customHeight="1">
      <c r="A364" s="211"/>
      <c r="B364" s="2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1"/>
      <c r="AP364" s="211"/>
      <c r="AQ364" s="211"/>
      <c r="AR364" s="211"/>
      <c r="AS364" s="211"/>
      <c r="AT364" s="211"/>
      <c r="AU364" s="211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</row>
    <row r="365" spans="1:59" ht="12.75" customHeight="1">
      <c r="A365" s="211"/>
      <c r="B365" s="2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1"/>
      <c r="AP365" s="211"/>
      <c r="AQ365" s="211"/>
      <c r="AR365" s="211"/>
      <c r="AS365" s="211"/>
      <c r="AT365" s="211"/>
      <c r="AU365" s="211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</row>
    <row r="366" spans="1:59" ht="12.75" customHeight="1">
      <c r="A366" s="211"/>
      <c r="B366" s="2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1"/>
      <c r="AP366" s="211"/>
      <c r="AQ366" s="211"/>
      <c r="AR366" s="211"/>
      <c r="AS366" s="211"/>
      <c r="AT366" s="211"/>
      <c r="AU366" s="211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</row>
    <row r="367" spans="1:59" ht="12.75" customHeight="1">
      <c r="A367" s="211"/>
      <c r="B367" s="2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1"/>
      <c r="AP367" s="211"/>
      <c r="AQ367" s="211"/>
      <c r="AR367" s="211"/>
      <c r="AS367" s="211"/>
      <c r="AT367" s="211"/>
      <c r="AU367" s="211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</row>
    <row r="368" spans="1:59" ht="12.75" customHeight="1">
      <c r="A368" s="211"/>
      <c r="B368" s="2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1"/>
      <c r="AP368" s="211"/>
      <c r="AQ368" s="211"/>
      <c r="AR368" s="211"/>
      <c r="AS368" s="211"/>
      <c r="AT368" s="211"/>
      <c r="AU368" s="211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</row>
    <row r="369" spans="1:59" ht="12.75" customHeight="1">
      <c r="A369" s="211"/>
      <c r="B369" s="2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1"/>
      <c r="AP369" s="211"/>
      <c r="AQ369" s="211"/>
      <c r="AR369" s="211"/>
      <c r="AS369" s="211"/>
      <c r="AT369" s="211"/>
      <c r="AU369" s="211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</row>
    <row r="370" spans="1:59" ht="12.75" customHeight="1">
      <c r="A370" s="211"/>
      <c r="B370" s="2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</row>
    <row r="371" spans="1:59" ht="12.75" customHeight="1">
      <c r="A371" s="211"/>
      <c r="B371" s="2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</row>
    <row r="372" spans="1:59" ht="12.75" customHeight="1">
      <c r="A372" s="211"/>
      <c r="B372" s="2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</row>
    <row r="373" spans="1:59" ht="12.75" customHeight="1">
      <c r="A373" s="211"/>
      <c r="B373" s="2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</row>
    <row r="374" spans="1:59" ht="12.75" customHeight="1">
      <c r="A374" s="211"/>
      <c r="B374" s="2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</row>
    <row r="375" spans="1:59" ht="12.75" customHeight="1">
      <c r="A375" s="211"/>
      <c r="B375" s="2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</row>
    <row r="376" spans="1:59" ht="12.75" customHeight="1">
      <c r="A376" s="211"/>
      <c r="B376" s="2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</row>
    <row r="377" spans="1:59" ht="12.75" customHeight="1">
      <c r="A377" s="211"/>
      <c r="B377" s="2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</row>
    <row r="378" spans="1:59" ht="12.75" customHeight="1">
      <c r="A378" s="211"/>
      <c r="B378" s="2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</row>
    <row r="379" spans="1:59" ht="12.75" customHeight="1">
      <c r="A379" s="211"/>
      <c r="B379" s="2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</row>
    <row r="380" spans="1:59" ht="12.75" customHeight="1">
      <c r="A380" s="211"/>
      <c r="B380" s="2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1"/>
      <c r="AP380" s="211"/>
      <c r="AQ380" s="211"/>
      <c r="AR380" s="211"/>
      <c r="AS380" s="211"/>
      <c r="AT380" s="211"/>
      <c r="AU380" s="211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</row>
    <row r="381" spans="1:59" ht="12.75" customHeight="1">
      <c r="A381" s="211"/>
      <c r="B381" s="2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</row>
    <row r="382" spans="1:59" ht="12.75" customHeight="1">
      <c r="A382" s="211"/>
      <c r="B382" s="2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1"/>
      <c r="AP382" s="211"/>
      <c r="AQ382" s="211"/>
      <c r="AR382" s="211"/>
      <c r="AS382" s="211"/>
      <c r="AT382" s="211"/>
      <c r="AU382" s="211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</row>
    <row r="383" spans="1:59" ht="12.75" customHeight="1">
      <c r="A383" s="211"/>
      <c r="B383" s="2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11"/>
      <c r="AK383" s="211"/>
      <c r="AL383" s="211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</row>
    <row r="384" spans="1:59" ht="12.75" customHeight="1">
      <c r="A384" s="211"/>
      <c r="B384" s="2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11"/>
      <c r="AK384" s="211"/>
      <c r="AL384" s="211"/>
      <c r="AM384" s="211"/>
      <c r="AN384" s="211"/>
      <c r="AO384" s="211"/>
      <c r="AP384" s="211"/>
      <c r="AQ384" s="211"/>
      <c r="AR384" s="211"/>
      <c r="AS384" s="211"/>
      <c r="AT384" s="211"/>
      <c r="AU384" s="211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</row>
    <row r="385" spans="1:59" ht="12.75" customHeight="1">
      <c r="A385" s="211"/>
      <c r="B385" s="2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11"/>
      <c r="AK385" s="211"/>
      <c r="AL385" s="211"/>
      <c r="AM385" s="211"/>
      <c r="AN385" s="211"/>
      <c r="AO385" s="211"/>
      <c r="AP385" s="211"/>
      <c r="AQ385" s="211"/>
      <c r="AR385" s="211"/>
      <c r="AS385" s="211"/>
      <c r="AT385" s="211"/>
      <c r="AU385" s="211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</row>
    <row r="386" spans="1:59" ht="12.75" customHeight="1">
      <c r="A386" s="211"/>
      <c r="B386" s="2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  <c r="AT386" s="211"/>
      <c r="AU386" s="211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</row>
    <row r="387" spans="1:59" ht="12.75" customHeight="1">
      <c r="A387" s="211"/>
      <c r="B387" s="2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1"/>
      <c r="AP387" s="211"/>
      <c r="AQ387" s="211"/>
      <c r="AR387" s="211"/>
      <c r="AS387" s="211"/>
      <c r="AT387" s="211"/>
      <c r="AU387" s="211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</row>
    <row r="388" spans="1:59" ht="12.75" customHeight="1">
      <c r="A388" s="211"/>
      <c r="B388" s="2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1"/>
      <c r="AP388" s="211"/>
      <c r="AQ388" s="211"/>
      <c r="AR388" s="211"/>
      <c r="AS388" s="211"/>
      <c r="AT388" s="211"/>
      <c r="AU388" s="211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</row>
    <row r="389" spans="1:59" ht="12.75" customHeight="1">
      <c r="A389" s="211"/>
      <c r="B389" s="2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</row>
    <row r="390" spans="1:59" ht="12.75" customHeight="1">
      <c r="A390" s="211"/>
      <c r="B390" s="2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1"/>
      <c r="AP390" s="211"/>
      <c r="AQ390" s="211"/>
      <c r="AR390" s="211"/>
      <c r="AS390" s="211"/>
      <c r="AT390" s="211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</row>
    <row r="391" spans="1:59" ht="12.75" customHeight="1">
      <c r="A391" s="211"/>
      <c r="B391" s="2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</row>
    <row r="392" spans="1:59" ht="12.75" customHeight="1">
      <c r="A392" s="211"/>
      <c r="B392" s="2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1"/>
      <c r="AP392" s="211"/>
      <c r="AQ392" s="211"/>
      <c r="AR392" s="211"/>
      <c r="AS392" s="211"/>
      <c r="AT392" s="211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</row>
    <row r="393" spans="1:59" ht="12.75" customHeight="1">
      <c r="A393" s="211"/>
      <c r="B393" s="2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1"/>
      <c r="AP393" s="211"/>
      <c r="AQ393" s="211"/>
      <c r="AR393" s="211"/>
      <c r="AS393" s="211"/>
      <c r="AT393" s="211"/>
      <c r="AU393" s="211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</row>
    <row r="394" spans="1:59" ht="12.75" customHeight="1">
      <c r="A394" s="211"/>
      <c r="B394" s="2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1"/>
      <c r="AP394" s="211"/>
      <c r="AQ394" s="211"/>
      <c r="AR394" s="211"/>
      <c r="AS394" s="211"/>
      <c r="AT394" s="211"/>
      <c r="AU394" s="211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</row>
    <row r="395" spans="1:59" ht="12.75" customHeight="1">
      <c r="A395" s="211"/>
      <c r="B395" s="2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1"/>
      <c r="AP395" s="211"/>
      <c r="AQ395" s="211"/>
      <c r="AR395" s="211"/>
      <c r="AS395" s="211"/>
      <c r="AT395" s="211"/>
      <c r="AU395" s="211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</row>
    <row r="396" spans="1:59" ht="12.75" customHeight="1">
      <c r="A396" s="211"/>
      <c r="B396" s="2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  <c r="AT396" s="211"/>
      <c r="AU396" s="211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</row>
    <row r="397" spans="1:59" ht="12.75" customHeight="1">
      <c r="A397" s="211"/>
      <c r="B397" s="2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1"/>
      <c r="AP397" s="211"/>
      <c r="AQ397" s="211"/>
      <c r="AR397" s="211"/>
      <c r="AS397" s="211"/>
      <c r="AT397" s="211"/>
      <c r="AU397" s="211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</row>
    <row r="398" spans="1:59" ht="12.75" customHeight="1">
      <c r="A398" s="211"/>
      <c r="B398" s="2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</row>
    <row r="399" spans="1:59" ht="12.75" customHeight="1">
      <c r="A399" s="211"/>
      <c r="B399" s="2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</row>
    <row r="400" spans="1:59" ht="12.75" customHeight="1">
      <c r="A400" s="211"/>
      <c r="B400" s="2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1"/>
      <c r="AP400" s="211"/>
      <c r="AQ400" s="211"/>
      <c r="AR400" s="211"/>
      <c r="AS400" s="211"/>
      <c r="AT400" s="211"/>
      <c r="AU400" s="211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</row>
    <row r="401" spans="1:59" ht="12.75" customHeight="1">
      <c r="A401" s="211"/>
      <c r="B401" s="2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1"/>
      <c r="AP401" s="211"/>
      <c r="AQ401" s="211"/>
      <c r="AR401" s="211"/>
      <c r="AS401" s="211"/>
      <c r="AT401" s="211"/>
      <c r="AU401" s="211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</row>
    <row r="402" spans="1:59" ht="12.75" customHeight="1">
      <c r="A402" s="211"/>
      <c r="B402" s="2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</row>
    <row r="403" spans="1:59" ht="12.75" customHeight="1">
      <c r="A403" s="211"/>
      <c r="B403" s="2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1"/>
      <c r="AP403" s="211"/>
      <c r="AQ403" s="211"/>
      <c r="AR403" s="211"/>
      <c r="AS403" s="211"/>
      <c r="AT403" s="211"/>
      <c r="AU403" s="211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</row>
    <row r="404" spans="1:59" ht="12.75" customHeight="1">
      <c r="A404" s="211"/>
      <c r="B404" s="2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1"/>
      <c r="AP404" s="211"/>
      <c r="AQ404" s="211"/>
      <c r="AR404" s="211"/>
      <c r="AS404" s="211"/>
      <c r="AT404" s="211"/>
      <c r="AU404" s="211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</row>
    <row r="405" spans="1:59" ht="12.75" customHeight="1">
      <c r="A405" s="211"/>
      <c r="B405" s="2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1"/>
      <c r="AP405" s="211"/>
      <c r="AQ405" s="211"/>
      <c r="AR405" s="211"/>
      <c r="AS405" s="211"/>
      <c r="AT405" s="211"/>
      <c r="AU405" s="211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</row>
    <row r="406" spans="1:59" ht="12.75" customHeight="1">
      <c r="A406" s="211"/>
      <c r="B406" s="2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  <c r="AT406" s="211"/>
      <c r="AU406" s="211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</row>
    <row r="407" spans="1:59" ht="12.75" customHeight="1">
      <c r="A407" s="211"/>
      <c r="B407" s="2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1"/>
      <c r="AP407" s="211"/>
      <c r="AQ407" s="211"/>
      <c r="AR407" s="211"/>
      <c r="AS407" s="211"/>
      <c r="AT407" s="211"/>
      <c r="AU407" s="211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</row>
    <row r="408" spans="1:59" ht="12.75" customHeight="1">
      <c r="A408" s="211"/>
      <c r="B408" s="2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  <c r="AT408" s="211"/>
      <c r="AU408" s="211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</row>
    <row r="409" spans="1:59" ht="12.75" customHeight="1">
      <c r="A409" s="211"/>
      <c r="B409" s="2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</row>
    <row r="410" spans="1:59" ht="12.75" customHeight="1">
      <c r="A410" s="211"/>
      <c r="B410" s="2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1"/>
      <c r="AP410" s="211"/>
      <c r="AQ410" s="211"/>
      <c r="AR410" s="211"/>
      <c r="AS410" s="211"/>
      <c r="AT410" s="211"/>
      <c r="AU410" s="211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</row>
    <row r="411" spans="1:59" ht="12.75" customHeight="1">
      <c r="A411" s="211"/>
      <c r="B411" s="2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1"/>
      <c r="AP411" s="211"/>
      <c r="AQ411" s="211"/>
      <c r="AR411" s="211"/>
      <c r="AS411" s="211"/>
      <c r="AT411" s="211"/>
      <c r="AU411" s="211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</row>
    <row r="412" spans="1:59" ht="12.75" customHeight="1">
      <c r="A412" s="211"/>
      <c r="B412" s="2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</row>
    <row r="413" spans="1:59" ht="12.75" customHeight="1">
      <c r="A413" s="211"/>
      <c r="B413" s="2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</row>
    <row r="414" spans="1:59" ht="12.75" customHeight="1">
      <c r="A414" s="211"/>
      <c r="B414" s="2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</row>
    <row r="415" spans="1:59" ht="12.75" customHeight="1">
      <c r="A415" s="211"/>
      <c r="B415" s="2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</row>
    <row r="416" spans="1:59" ht="12.75" customHeight="1">
      <c r="A416" s="211"/>
      <c r="B416" s="2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</row>
    <row r="417" spans="1:59" ht="12.75" customHeight="1">
      <c r="A417" s="211"/>
      <c r="B417" s="2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1"/>
      <c r="AP417" s="211"/>
      <c r="AQ417" s="211"/>
      <c r="AR417" s="211"/>
      <c r="AS417" s="211"/>
      <c r="AT417" s="211"/>
      <c r="AU417" s="211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</row>
    <row r="418" spans="1:59" ht="12.75" customHeight="1">
      <c r="A418" s="211"/>
      <c r="B418" s="2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  <c r="AT418" s="211"/>
      <c r="AU418" s="211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</row>
    <row r="419" spans="1:59" ht="12.75" customHeight="1">
      <c r="A419" s="211"/>
      <c r="B419" s="2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</row>
    <row r="420" spans="1:59" ht="12.75" customHeight="1">
      <c r="A420" s="211"/>
      <c r="B420" s="2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</row>
    <row r="421" spans="1:59" ht="12.75" customHeight="1">
      <c r="A421" s="211"/>
      <c r="B421" s="2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</row>
    <row r="422" spans="1:59" ht="12.75" customHeight="1">
      <c r="A422" s="211"/>
      <c r="B422" s="2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</row>
    <row r="423" spans="1:59" ht="12.75" customHeight="1">
      <c r="A423" s="211"/>
      <c r="B423" s="2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</row>
    <row r="424" spans="1:59" ht="12.75" customHeight="1">
      <c r="A424" s="211"/>
      <c r="B424" s="2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</row>
    <row r="425" spans="1:59" ht="12.75" customHeight="1">
      <c r="A425" s="211"/>
      <c r="B425" s="2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</row>
    <row r="426" spans="1:59" ht="12.75" customHeight="1">
      <c r="A426" s="211"/>
      <c r="B426" s="2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</row>
    <row r="427" spans="1:59" ht="12.75" customHeight="1">
      <c r="A427" s="211"/>
      <c r="B427" s="2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</row>
    <row r="428" spans="1:59" ht="12.75" customHeight="1">
      <c r="A428" s="211"/>
      <c r="B428" s="2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</row>
    <row r="429" spans="1:59" ht="12.75" customHeight="1">
      <c r="A429" s="211"/>
      <c r="B429" s="2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</row>
    <row r="430" spans="1:59" ht="12.75" customHeight="1">
      <c r="A430" s="211"/>
      <c r="B430" s="2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</row>
    <row r="431" spans="1:59" ht="12.75" customHeight="1">
      <c r="A431" s="211"/>
      <c r="B431" s="2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1"/>
      <c r="AP431" s="211"/>
      <c r="AQ431" s="211"/>
      <c r="AR431" s="211"/>
      <c r="AS431" s="211"/>
      <c r="AT431" s="211"/>
      <c r="AU431" s="211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</row>
    <row r="432" spans="1:59" ht="12.75" customHeight="1">
      <c r="A432" s="211"/>
      <c r="B432" s="2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1"/>
      <c r="AP432" s="211"/>
      <c r="AQ432" s="211"/>
      <c r="AR432" s="211"/>
      <c r="AS432" s="211"/>
      <c r="AT432" s="211"/>
      <c r="AU432" s="211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</row>
    <row r="433" spans="1:59" ht="12.75" customHeight="1">
      <c r="A433" s="211"/>
      <c r="B433" s="2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1"/>
      <c r="AP433" s="211"/>
      <c r="AQ433" s="211"/>
      <c r="AR433" s="211"/>
      <c r="AS433" s="211"/>
      <c r="AT433" s="211"/>
      <c r="AU433" s="211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</row>
    <row r="434" spans="1:59" ht="12.75" customHeight="1">
      <c r="A434" s="211"/>
      <c r="B434" s="2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</row>
    <row r="435" spans="1:59" ht="12.75" customHeight="1">
      <c r="A435" s="211"/>
      <c r="B435" s="2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</row>
    <row r="436" spans="1:59" ht="12.75" customHeight="1">
      <c r="A436" s="211"/>
      <c r="B436" s="2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1"/>
      <c r="AP436" s="211"/>
      <c r="AQ436" s="211"/>
      <c r="AR436" s="211"/>
      <c r="AS436" s="211"/>
      <c r="AT436" s="211"/>
      <c r="AU436" s="211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</row>
    <row r="437" spans="1:59" ht="12.75" customHeight="1">
      <c r="A437" s="211"/>
      <c r="B437" s="2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</row>
    <row r="438" spans="1:59" ht="12.75" customHeight="1">
      <c r="A438" s="211"/>
      <c r="B438" s="2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</row>
    <row r="439" spans="1:59" ht="12.75" customHeight="1">
      <c r="A439" s="211"/>
      <c r="B439" s="2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</row>
    <row r="440" spans="1:59" ht="12.75" customHeight="1">
      <c r="A440" s="211"/>
      <c r="B440" s="2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</row>
    <row r="441" spans="1:59" ht="12.75" customHeight="1">
      <c r="A441" s="211"/>
      <c r="B441" s="2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</row>
    <row r="442" spans="1:59" ht="12.75" customHeight="1">
      <c r="A442" s="211"/>
      <c r="B442" s="2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</row>
    <row r="443" spans="1:59" ht="12.75" customHeight="1">
      <c r="A443" s="211"/>
      <c r="B443" s="2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</row>
    <row r="444" spans="1:59" ht="12.75" customHeight="1">
      <c r="A444" s="211"/>
      <c r="B444" s="2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</row>
    <row r="445" spans="1:59" ht="12.75" customHeight="1">
      <c r="A445" s="211"/>
      <c r="B445" s="2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</row>
    <row r="446" spans="1:59" ht="12.75" customHeight="1">
      <c r="A446" s="211"/>
      <c r="B446" s="2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</row>
    <row r="447" spans="1:59" ht="12.75" customHeight="1">
      <c r="A447" s="211"/>
      <c r="B447" s="2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</row>
    <row r="448" spans="1:59" ht="12.75" customHeight="1">
      <c r="A448" s="211"/>
      <c r="B448" s="2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</row>
    <row r="449" spans="1:59" ht="12.75" customHeight="1">
      <c r="A449" s="211"/>
      <c r="B449" s="2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</row>
    <row r="450" spans="1:59" ht="12.75" customHeight="1">
      <c r="A450" s="211"/>
      <c r="B450" s="2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1"/>
      <c r="AP450" s="211"/>
      <c r="AQ450" s="211"/>
      <c r="AR450" s="211"/>
      <c r="AS450" s="211"/>
      <c r="AT450" s="211"/>
      <c r="AU450" s="211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</row>
    <row r="451" spans="1:59" ht="12.75" customHeight="1">
      <c r="A451" s="211"/>
      <c r="B451" s="2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</row>
    <row r="452" spans="1:59" ht="12.75" customHeight="1">
      <c r="A452" s="211"/>
      <c r="B452" s="2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1"/>
      <c r="AP452" s="211"/>
      <c r="AQ452" s="211"/>
      <c r="AR452" s="211"/>
      <c r="AS452" s="211"/>
      <c r="AT452" s="211"/>
      <c r="AU452" s="211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</row>
    <row r="453" spans="1:59" ht="12.75" customHeight="1">
      <c r="A453" s="211"/>
      <c r="B453" s="2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</row>
    <row r="454" spans="1:59" ht="12.75" customHeight="1">
      <c r="A454" s="211"/>
      <c r="B454" s="2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</row>
    <row r="455" spans="1:59" ht="12.75" customHeight="1">
      <c r="A455" s="211"/>
      <c r="B455" s="2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</row>
    <row r="456" spans="1:59" ht="12.75" customHeight="1">
      <c r="A456" s="211"/>
      <c r="B456" s="2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1"/>
      <c r="AT456" s="211"/>
      <c r="AU456" s="211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</row>
    <row r="457" spans="1:59" ht="12.75" customHeight="1">
      <c r="A457" s="211"/>
      <c r="B457" s="2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  <c r="AT457" s="211"/>
      <c r="AU457" s="211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</row>
    <row r="458" spans="1:59" ht="12.75" customHeight="1">
      <c r="A458" s="211"/>
      <c r="B458" s="2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1"/>
      <c r="AT458" s="211"/>
      <c r="AU458" s="211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</row>
    <row r="459" spans="1:59" ht="12.75" customHeight="1">
      <c r="A459" s="211"/>
      <c r="B459" s="2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  <c r="AT459" s="211"/>
      <c r="AU459" s="211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</row>
    <row r="460" spans="1:59" ht="12.75" customHeight="1">
      <c r="A460" s="211"/>
      <c r="B460" s="2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1"/>
      <c r="AT460" s="211"/>
      <c r="AU460" s="211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</row>
    <row r="461" spans="1:59" ht="12.75" customHeight="1">
      <c r="A461" s="211"/>
      <c r="B461" s="2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  <c r="AT461" s="211"/>
      <c r="AU461" s="211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</row>
    <row r="462" spans="1:59" ht="12.75" customHeight="1">
      <c r="A462" s="211"/>
      <c r="B462" s="2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</row>
    <row r="463" spans="1:59" ht="12.75" customHeight="1">
      <c r="A463" s="211"/>
      <c r="B463" s="2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11"/>
      <c r="AT463" s="211"/>
      <c r="AU463" s="211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</row>
    <row r="464" spans="1:59" ht="12.75" customHeight="1">
      <c r="A464" s="211"/>
      <c r="B464" s="2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</row>
    <row r="465" spans="1:59" ht="12.75" customHeight="1">
      <c r="A465" s="211"/>
      <c r="B465" s="2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</row>
    <row r="466" spans="1:59" ht="12.75" customHeight="1">
      <c r="A466" s="211"/>
      <c r="B466" s="2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</row>
    <row r="467" spans="1:59" ht="12.75" customHeight="1">
      <c r="A467" s="211"/>
      <c r="B467" s="2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</row>
    <row r="468" spans="1:59" ht="12.75" customHeight="1">
      <c r="A468" s="211"/>
      <c r="B468" s="2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</row>
    <row r="469" spans="1:59" ht="12.75" customHeight="1">
      <c r="A469" s="211"/>
      <c r="B469" s="2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</row>
    <row r="470" spans="1:59" ht="12.75" customHeight="1">
      <c r="A470" s="211"/>
      <c r="B470" s="2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</row>
    <row r="471" spans="1:59" ht="12.75" customHeight="1">
      <c r="A471" s="211"/>
      <c r="B471" s="2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</row>
    <row r="472" spans="1:59" ht="12.75" customHeight="1">
      <c r="A472" s="211"/>
      <c r="B472" s="2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</row>
    <row r="473" spans="1:59" ht="12.75" customHeight="1">
      <c r="A473" s="211"/>
      <c r="B473" s="2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</row>
    <row r="474" spans="1:59" ht="12.75" customHeight="1">
      <c r="A474" s="211"/>
      <c r="B474" s="2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1"/>
      <c r="AT474" s="211"/>
      <c r="AU474" s="211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</row>
    <row r="475" spans="1:59" ht="12.75" customHeight="1">
      <c r="A475" s="211"/>
      <c r="B475" s="2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1"/>
      <c r="AT475" s="211"/>
      <c r="AU475" s="211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</row>
    <row r="476" spans="1:59" ht="12.75" customHeight="1">
      <c r="A476" s="211"/>
      <c r="B476" s="2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1"/>
      <c r="AT476" s="211"/>
      <c r="AU476" s="211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</row>
    <row r="477" spans="1:59" ht="12.75" customHeight="1">
      <c r="A477" s="211"/>
      <c r="B477" s="2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</row>
    <row r="478" spans="1:59" ht="12.75" customHeight="1">
      <c r="A478" s="211"/>
      <c r="B478" s="2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</row>
    <row r="479" spans="1:59" ht="12.75" customHeight="1">
      <c r="A479" s="211"/>
      <c r="B479" s="2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  <c r="AT479" s="211"/>
      <c r="AU479" s="211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</row>
    <row r="480" spans="1:59" ht="12.75" customHeight="1">
      <c r="A480" s="211"/>
      <c r="B480" s="2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11"/>
      <c r="AT480" s="211"/>
      <c r="AU480" s="211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</row>
    <row r="481" spans="1:59" ht="12.75" customHeight="1">
      <c r="A481" s="211"/>
      <c r="B481" s="2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</row>
    <row r="482" spans="1:59" ht="12.75" customHeight="1">
      <c r="A482" s="211"/>
      <c r="B482" s="2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</row>
    <row r="483" spans="1:59" ht="12.75" customHeight="1">
      <c r="A483" s="211"/>
      <c r="B483" s="2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</row>
    <row r="484" spans="1:59" ht="12.75" customHeight="1">
      <c r="A484" s="211"/>
      <c r="B484" s="2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</row>
    <row r="485" spans="1:59" ht="12.75" customHeight="1">
      <c r="A485" s="211"/>
      <c r="B485" s="2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</row>
    <row r="486" spans="1:59" ht="12.75" customHeight="1">
      <c r="A486" s="211"/>
      <c r="B486" s="2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</row>
    <row r="487" spans="1:59" ht="12.75" customHeight="1">
      <c r="A487" s="211"/>
      <c r="B487" s="2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</row>
    <row r="488" spans="1:59" ht="12.75" customHeight="1">
      <c r="A488" s="211"/>
      <c r="B488" s="2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</row>
    <row r="489" spans="1:59" ht="12.75" customHeight="1">
      <c r="A489" s="211"/>
      <c r="B489" s="2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</row>
    <row r="490" spans="1:59" ht="12.75" customHeight="1">
      <c r="A490" s="211"/>
      <c r="B490" s="2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</row>
    <row r="491" spans="1:59" ht="12.75" customHeight="1">
      <c r="A491" s="211"/>
      <c r="B491" s="2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</row>
    <row r="492" spans="1:59" ht="12.75" customHeight="1">
      <c r="A492" s="211"/>
      <c r="B492" s="2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</row>
    <row r="493" spans="1:59" ht="12.75" customHeight="1">
      <c r="A493" s="211"/>
      <c r="B493" s="2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</row>
    <row r="494" spans="1:59" ht="12.75" customHeight="1">
      <c r="A494" s="211"/>
      <c r="B494" s="2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211"/>
      <c r="AU494" s="211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</row>
    <row r="495" spans="1:59" ht="12.75" customHeight="1">
      <c r="A495" s="211"/>
      <c r="B495" s="2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</row>
    <row r="496" spans="1:59" ht="12.75" customHeight="1">
      <c r="A496" s="211"/>
      <c r="B496" s="2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211"/>
      <c r="AU496" s="211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</row>
    <row r="497" spans="1:59" ht="12.75" customHeight="1">
      <c r="A497" s="211"/>
      <c r="B497" s="2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</row>
    <row r="498" spans="1:59" ht="12.75" customHeight="1">
      <c r="A498" s="211"/>
      <c r="B498" s="2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</row>
    <row r="499" spans="1:59" ht="12.75" customHeight="1">
      <c r="A499" s="211"/>
      <c r="B499" s="2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211"/>
      <c r="AU499" s="211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</row>
    <row r="500" spans="1:59" ht="12.75" customHeight="1">
      <c r="A500" s="211"/>
      <c r="B500" s="2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</row>
    <row r="501" spans="1:59" ht="12.75" customHeight="1">
      <c r="A501" s="211"/>
      <c r="B501" s="2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</row>
    <row r="502" spans="1:59" ht="12.75" customHeight="1">
      <c r="A502" s="211"/>
      <c r="B502" s="2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</row>
    <row r="503" spans="1:59" ht="12.75" customHeight="1">
      <c r="A503" s="211"/>
      <c r="B503" s="2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</row>
    <row r="504" spans="1:59" ht="12.75" customHeight="1">
      <c r="A504" s="211"/>
      <c r="B504" s="2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</row>
    <row r="505" spans="1:59" ht="12.75" customHeight="1">
      <c r="A505" s="211"/>
      <c r="B505" s="2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</row>
    <row r="506" spans="1:59" ht="12.75" customHeight="1">
      <c r="A506" s="211"/>
      <c r="B506" s="2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</row>
    <row r="507" spans="1:59" ht="12.75" customHeight="1">
      <c r="A507" s="211"/>
      <c r="B507" s="2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</row>
    <row r="508" spans="1:59" ht="12.75" customHeight="1">
      <c r="A508" s="211"/>
      <c r="B508" s="2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</row>
    <row r="509" spans="1:59" ht="12.75" customHeight="1">
      <c r="A509" s="211"/>
      <c r="B509" s="2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</row>
    <row r="510" spans="1:59" ht="12.75" customHeight="1">
      <c r="A510" s="211"/>
      <c r="B510" s="2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</row>
    <row r="511" spans="1:59" ht="12.75" customHeight="1">
      <c r="A511" s="211"/>
      <c r="B511" s="2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</row>
    <row r="512" spans="1:59" ht="12.75" customHeight="1">
      <c r="A512" s="211"/>
      <c r="B512" s="2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</row>
    <row r="513" spans="1:59" ht="12.75" customHeight="1">
      <c r="A513" s="211"/>
      <c r="B513" s="2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</row>
    <row r="514" spans="1:59" ht="12.75" customHeight="1">
      <c r="A514" s="211"/>
      <c r="B514" s="2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</row>
    <row r="515" spans="1:59" ht="12.75" customHeight="1">
      <c r="A515" s="211"/>
      <c r="B515" s="2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</row>
    <row r="516" spans="1:59" ht="12.75" customHeight="1">
      <c r="A516" s="211"/>
      <c r="B516" s="2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</row>
    <row r="517" spans="1:59" ht="12.75" customHeight="1">
      <c r="A517" s="211"/>
      <c r="B517" s="2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1"/>
      <c r="AP517" s="211"/>
      <c r="AQ517" s="211"/>
      <c r="AR517" s="211"/>
      <c r="AS517" s="211"/>
      <c r="AT517" s="211"/>
      <c r="AU517" s="211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</row>
    <row r="518" spans="1:59" ht="12.75" customHeight="1">
      <c r="A518" s="211"/>
      <c r="B518" s="2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11"/>
      <c r="AK518" s="211"/>
      <c r="AL518" s="211"/>
      <c r="AM518" s="211"/>
      <c r="AN518" s="211"/>
      <c r="AO518" s="211"/>
      <c r="AP518" s="211"/>
      <c r="AQ518" s="211"/>
      <c r="AR518" s="211"/>
      <c r="AS518" s="211"/>
      <c r="AT518" s="211"/>
      <c r="AU518" s="211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</row>
    <row r="519" spans="1:59" ht="12.75" customHeight="1">
      <c r="A519" s="211"/>
      <c r="B519" s="2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</row>
    <row r="520" spans="1:59" ht="12.75" customHeight="1">
      <c r="A520" s="211"/>
      <c r="B520" s="2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</row>
    <row r="521" spans="1:59" ht="12.75" customHeight="1">
      <c r="A521" s="211"/>
      <c r="B521" s="2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</row>
    <row r="522" spans="1:59" ht="12.75" customHeight="1">
      <c r="A522" s="211"/>
      <c r="B522" s="2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</row>
    <row r="523" spans="1:59" ht="12.75" customHeight="1">
      <c r="A523" s="211"/>
      <c r="B523" s="2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</row>
    <row r="524" spans="1:59" ht="12.75" customHeight="1">
      <c r="A524" s="211"/>
      <c r="B524" s="2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</row>
    <row r="525" spans="1:59" ht="12.75" customHeight="1">
      <c r="A525" s="211"/>
      <c r="B525" s="2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</row>
    <row r="526" spans="1:59" ht="12.75" customHeight="1">
      <c r="A526" s="211"/>
      <c r="B526" s="2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</row>
    <row r="527" spans="1:59" ht="12.75" customHeight="1">
      <c r="A527" s="211"/>
      <c r="B527" s="2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</row>
    <row r="528" spans="1:59" ht="12.75" customHeight="1">
      <c r="A528" s="211"/>
      <c r="B528" s="2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</row>
    <row r="529" spans="1:59" ht="12.75" customHeight="1">
      <c r="A529" s="211"/>
      <c r="B529" s="2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</row>
    <row r="530" spans="1:59" ht="12.75" customHeight="1">
      <c r="A530" s="211"/>
      <c r="B530" s="2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</row>
    <row r="531" spans="1:59" ht="12.75" customHeight="1">
      <c r="A531" s="211"/>
      <c r="B531" s="2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</row>
    <row r="532" spans="1:59" ht="12.75" customHeight="1">
      <c r="A532" s="211"/>
      <c r="B532" s="2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</row>
    <row r="533" spans="1:59" ht="12.75" customHeight="1">
      <c r="A533" s="211"/>
      <c r="B533" s="2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</row>
    <row r="534" spans="1:59" ht="12.75" customHeight="1">
      <c r="A534" s="211"/>
      <c r="B534" s="2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</row>
    <row r="535" spans="1:59" ht="12.75" customHeight="1">
      <c r="A535" s="211"/>
      <c r="B535" s="2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</row>
    <row r="536" spans="1:59" ht="12.75" customHeight="1">
      <c r="A536" s="211"/>
      <c r="B536" s="2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1"/>
      <c r="AP536" s="211"/>
      <c r="AQ536" s="211"/>
      <c r="AR536" s="211"/>
      <c r="AS536" s="211"/>
      <c r="AT536" s="211"/>
      <c r="AU536" s="211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</row>
    <row r="537" spans="1:59" ht="12.75" customHeight="1">
      <c r="A537" s="211"/>
      <c r="B537" s="2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</row>
    <row r="538" spans="1:59" ht="12.75" customHeight="1">
      <c r="A538" s="211"/>
      <c r="B538" s="2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</row>
    <row r="539" spans="1:59" ht="12.75" customHeight="1">
      <c r="A539" s="211"/>
      <c r="B539" s="2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</row>
    <row r="540" spans="1:59" ht="12.75" customHeight="1">
      <c r="A540" s="211"/>
      <c r="B540" s="2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</row>
    <row r="541" spans="1:59" ht="12.75" customHeight="1">
      <c r="A541" s="211"/>
      <c r="B541" s="2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</row>
    <row r="542" spans="1:59" ht="12.75" customHeight="1">
      <c r="A542" s="211"/>
      <c r="B542" s="2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</row>
    <row r="543" spans="1:59" ht="12.75" customHeight="1">
      <c r="A543" s="211"/>
      <c r="B543" s="2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</row>
    <row r="544" spans="1:59" ht="12.75" customHeight="1">
      <c r="A544" s="211"/>
      <c r="B544" s="2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</row>
    <row r="545" spans="1:59" ht="12.75" customHeight="1">
      <c r="A545" s="211"/>
      <c r="B545" s="2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</row>
    <row r="546" spans="1:59" ht="12.75" customHeight="1">
      <c r="A546" s="211"/>
      <c r="B546" s="2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</row>
    <row r="547" spans="1:59" ht="12.75" customHeight="1">
      <c r="A547" s="211"/>
      <c r="B547" s="2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</row>
    <row r="548" spans="1:59" ht="12.75" customHeight="1">
      <c r="A548" s="211"/>
      <c r="B548" s="2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</row>
    <row r="549" spans="1:59" ht="12.75" customHeight="1">
      <c r="A549" s="211"/>
      <c r="B549" s="2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</row>
    <row r="550" spans="1:59" ht="12.75" customHeight="1">
      <c r="A550" s="211"/>
      <c r="B550" s="2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</row>
    <row r="551" spans="1:59" ht="12.75" customHeight="1">
      <c r="A551" s="211"/>
      <c r="B551" s="2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</row>
    <row r="552" spans="1:59" ht="12.75" customHeight="1">
      <c r="A552" s="211"/>
      <c r="B552" s="2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</row>
    <row r="553" spans="1:59" ht="12.75" customHeight="1">
      <c r="A553" s="211"/>
      <c r="B553" s="2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</row>
    <row r="554" spans="1:59" ht="12.75" customHeight="1">
      <c r="A554" s="211"/>
      <c r="B554" s="2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</row>
    <row r="555" spans="1:59" ht="12.75" customHeight="1">
      <c r="A555" s="211"/>
      <c r="B555" s="2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</row>
    <row r="556" spans="1:59" ht="12.75" customHeight="1">
      <c r="A556" s="211"/>
      <c r="B556" s="2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</row>
    <row r="557" spans="1:59" ht="12.75" customHeight="1">
      <c r="A557" s="211"/>
      <c r="B557" s="2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</row>
    <row r="558" spans="1:59" ht="12.75" customHeight="1">
      <c r="A558" s="211"/>
      <c r="B558" s="2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</row>
    <row r="559" spans="1:59" ht="12.75" customHeight="1">
      <c r="A559" s="211"/>
      <c r="B559" s="2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</row>
    <row r="560" spans="1:59" ht="12.75" customHeight="1">
      <c r="A560" s="211"/>
      <c r="B560" s="2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</row>
    <row r="561" spans="1:59" ht="12.75" customHeight="1">
      <c r="A561" s="211"/>
      <c r="B561" s="2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</row>
    <row r="562" spans="1:59" ht="12.75" customHeight="1">
      <c r="A562" s="211"/>
      <c r="B562" s="2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</row>
    <row r="563" spans="1:59" ht="12.75" customHeight="1">
      <c r="A563" s="211"/>
      <c r="B563" s="2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</row>
    <row r="564" spans="1:59" ht="12.75" customHeight="1">
      <c r="A564" s="211"/>
      <c r="B564" s="2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</row>
    <row r="565" spans="1:59" ht="12.75" customHeight="1">
      <c r="A565" s="211"/>
      <c r="B565" s="2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11"/>
      <c r="AK565" s="211"/>
      <c r="AL565" s="211"/>
      <c r="AM565" s="211"/>
      <c r="AN565" s="211"/>
      <c r="AO565" s="211"/>
      <c r="AP565" s="211"/>
      <c r="AQ565" s="211"/>
      <c r="AR565" s="211"/>
      <c r="AS565" s="211"/>
      <c r="AT565" s="211"/>
      <c r="AU565" s="211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</row>
    <row r="566" spans="1:59" ht="12.75" customHeight="1">
      <c r="A566" s="211"/>
      <c r="B566" s="2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11"/>
      <c r="AK566" s="211"/>
      <c r="AL566" s="211"/>
      <c r="AM566" s="211"/>
      <c r="AN566" s="211"/>
      <c r="AO566" s="211"/>
      <c r="AP566" s="211"/>
      <c r="AQ566" s="211"/>
      <c r="AR566" s="211"/>
      <c r="AS566" s="211"/>
      <c r="AT566" s="211"/>
      <c r="AU566" s="211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</row>
    <row r="567" spans="1:59" ht="12.75" customHeight="1">
      <c r="A567" s="211"/>
      <c r="B567" s="2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11"/>
      <c r="AK567" s="211"/>
      <c r="AL567" s="211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</row>
    <row r="568" spans="1:59" ht="12.75" customHeight="1">
      <c r="A568" s="211"/>
      <c r="B568" s="2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1"/>
      <c r="AS568" s="211"/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</row>
    <row r="569" spans="1:59" ht="12.75" customHeight="1">
      <c r="A569" s="211"/>
      <c r="B569" s="2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11"/>
      <c r="AK569" s="211"/>
      <c r="AL569" s="211"/>
      <c r="AM569" s="211"/>
      <c r="AN569" s="211"/>
      <c r="AO569" s="211"/>
      <c r="AP569" s="211"/>
      <c r="AQ569" s="211"/>
      <c r="AR569" s="211"/>
      <c r="AS569" s="211"/>
      <c r="AT569" s="211"/>
      <c r="AU569" s="211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</row>
    <row r="570" spans="1:59" ht="12.75" customHeight="1">
      <c r="A570" s="211"/>
      <c r="B570" s="2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11"/>
      <c r="AK570" s="211"/>
      <c r="AL570" s="211"/>
      <c r="AM570" s="211"/>
      <c r="AN570" s="211"/>
      <c r="AO570" s="211"/>
      <c r="AP570" s="211"/>
      <c r="AQ570" s="211"/>
      <c r="AR570" s="211"/>
      <c r="AS570" s="211"/>
      <c r="AT570" s="211"/>
      <c r="AU570" s="211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</row>
    <row r="571" spans="1:59" ht="12.75" customHeight="1">
      <c r="A571" s="211"/>
      <c r="B571" s="2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11"/>
      <c r="AK571" s="211"/>
      <c r="AL571" s="211"/>
      <c r="AM571" s="211"/>
      <c r="AN571" s="211"/>
      <c r="AO571" s="211"/>
      <c r="AP571" s="211"/>
      <c r="AQ571" s="211"/>
      <c r="AR571" s="211"/>
      <c r="AS571" s="211"/>
      <c r="AT571" s="211"/>
      <c r="AU571" s="211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</row>
    <row r="572" spans="1:59" ht="12.75" customHeight="1">
      <c r="A572" s="211"/>
      <c r="B572" s="2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11"/>
      <c r="AK572" s="211"/>
      <c r="AL572" s="211"/>
      <c r="AM572" s="211"/>
      <c r="AN572" s="211"/>
      <c r="AO572" s="211"/>
      <c r="AP572" s="211"/>
      <c r="AQ572" s="211"/>
      <c r="AR572" s="211"/>
      <c r="AS572" s="211"/>
      <c r="AT572" s="211"/>
      <c r="AU572" s="211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</row>
    <row r="573" spans="1:59" ht="12.75" customHeight="1">
      <c r="A573" s="211"/>
      <c r="B573" s="2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11"/>
      <c r="AK573" s="211"/>
      <c r="AL573" s="211"/>
      <c r="AM573" s="211"/>
      <c r="AN573" s="211"/>
      <c r="AO573" s="211"/>
      <c r="AP573" s="211"/>
      <c r="AQ573" s="211"/>
      <c r="AR573" s="211"/>
      <c r="AS573" s="211"/>
      <c r="AT573" s="211"/>
      <c r="AU573" s="211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</row>
    <row r="574" spans="1:59" ht="12.75" customHeight="1">
      <c r="A574" s="211"/>
      <c r="B574" s="2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11"/>
      <c r="AK574" s="211"/>
      <c r="AL574" s="211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</row>
    <row r="575" spans="1:59" ht="12.75" customHeight="1">
      <c r="A575" s="211"/>
      <c r="B575" s="2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11"/>
      <c r="AK575" s="211"/>
      <c r="AL575" s="211"/>
      <c r="AM575" s="211"/>
      <c r="AN575" s="211"/>
      <c r="AO575" s="211"/>
      <c r="AP575" s="211"/>
      <c r="AQ575" s="211"/>
      <c r="AR575" s="211"/>
      <c r="AS575" s="211"/>
      <c r="AT575" s="211"/>
      <c r="AU575" s="211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</row>
    <row r="576" spans="1:59" ht="12.75" customHeight="1">
      <c r="A576" s="211"/>
      <c r="B576" s="2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11"/>
      <c r="AK576" s="211"/>
      <c r="AL576" s="211"/>
      <c r="AM576" s="211"/>
      <c r="AN576" s="211"/>
      <c r="AO576" s="211"/>
      <c r="AP576" s="211"/>
      <c r="AQ576" s="211"/>
      <c r="AR576" s="211"/>
      <c r="AS576" s="211"/>
      <c r="AT576" s="211"/>
      <c r="AU576" s="211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</row>
    <row r="577" spans="1:59" ht="12.75" customHeight="1">
      <c r="A577" s="211"/>
      <c r="B577" s="2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11"/>
      <c r="AK577" s="211"/>
      <c r="AL577" s="211"/>
      <c r="AM577" s="211"/>
      <c r="AN577" s="211"/>
      <c r="AO577" s="211"/>
      <c r="AP577" s="211"/>
      <c r="AQ577" s="211"/>
      <c r="AR577" s="211"/>
      <c r="AS577" s="211"/>
      <c r="AT577" s="211"/>
      <c r="AU577" s="211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</row>
    <row r="578" spans="1:59" ht="12.75" customHeight="1">
      <c r="A578" s="211"/>
      <c r="B578" s="2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11"/>
      <c r="AK578" s="211"/>
      <c r="AL578" s="211"/>
      <c r="AM578" s="211"/>
      <c r="AN578" s="211"/>
      <c r="AO578" s="211"/>
      <c r="AP578" s="211"/>
      <c r="AQ578" s="211"/>
      <c r="AR578" s="211"/>
      <c r="AS578" s="211"/>
      <c r="AT578" s="211"/>
      <c r="AU578" s="211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</row>
    <row r="579" spans="1:59" ht="12.75" customHeight="1">
      <c r="A579" s="211"/>
      <c r="B579" s="2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11"/>
      <c r="AK579" s="211"/>
      <c r="AL579" s="211"/>
      <c r="AM579" s="211"/>
      <c r="AN579" s="211"/>
      <c r="AO579" s="211"/>
      <c r="AP579" s="211"/>
      <c r="AQ579" s="211"/>
      <c r="AR579" s="211"/>
      <c r="AS579" s="211"/>
      <c r="AT579" s="211"/>
      <c r="AU579" s="211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</row>
    <row r="580" spans="1:59" ht="12.75" customHeight="1">
      <c r="A580" s="211"/>
      <c r="B580" s="2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</row>
    <row r="581" spans="1:59" ht="12.75" customHeight="1">
      <c r="A581" s="211"/>
      <c r="B581" s="2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</row>
    <row r="582" spans="1:59" ht="12.75" customHeight="1">
      <c r="A582" s="211"/>
      <c r="B582" s="2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</row>
    <row r="583" spans="1:59" ht="12.75" customHeight="1">
      <c r="A583" s="211"/>
      <c r="B583" s="2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</row>
    <row r="584" spans="1:59" ht="12.75" customHeight="1">
      <c r="A584" s="211"/>
      <c r="B584" s="2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</row>
    <row r="585" spans="1:59" ht="12.75" customHeight="1">
      <c r="A585" s="211"/>
      <c r="B585" s="2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1"/>
      <c r="AT585" s="211"/>
      <c r="AU585" s="211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</row>
    <row r="586" spans="1:59" ht="12.75" customHeight="1">
      <c r="A586" s="211"/>
      <c r="B586" s="2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</row>
    <row r="587" spans="1:59" ht="12.75" customHeight="1">
      <c r="A587" s="211"/>
      <c r="B587" s="2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</row>
    <row r="588" spans="1:59" ht="12.75" customHeight="1">
      <c r="A588" s="211"/>
      <c r="B588" s="2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11"/>
      <c r="AT588" s="211"/>
      <c r="AU588" s="211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</row>
    <row r="589" spans="1:59" ht="12.75" customHeight="1">
      <c r="A589" s="211"/>
      <c r="B589" s="2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</row>
    <row r="590" spans="1:59" ht="12.75" customHeight="1">
      <c r="A590" s="211"/>
      <c r="B590" s="2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11"/>
      <c r="AT590" s="211"/>
      <c r="AU590" s="211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</row>
    <row r="591" spans="1:59" ht="12.75" customHeight="1">
      <c r="A591" s="211"/>
      <c r="B591" s="2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</row>
    <row r="592" spans="1:59" ht="12.75" customHeight="1">
      <c r="A592" s="211"/>
      <c r="B592" s="2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</row>
    <row r="593" spans="1:59" ht="12.75" customHeight="1">
      <c r="A593" s="211"/>
      <c r="B593" s="2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</row>
    <row r="594" spans="1:59" ht="12.75" customHeight="1">
      <c r="A594" s="211"/>
      <c r="B594" s="2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</row>
    <row r="595" spans="1:59" ht="12.75" customHeight="1">
      <c r="A595" s="211"/>
      <c r="B595" s="2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</row>
    <row r="596" spans="1:59" ht="12.75" customHeight="1">
      <c r="A596" s="211"/>
      <c r="B596" s="2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</row>
    <row r="597" spans="1:59" ht="12.75" customHeight="1">
      <c r="A597" s="211"/>
      <c r="B597" s="2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</row>
    <row r="598" spans="1:59" ht="12.75" customHeight="1">
      <c r="A598" s="211"/>
      <c r="B598" s="2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</row>
    <row r="599" spans="1:59" ht="12.75" customHeight="1">
      <c r="A599" s="211"/>
      <c r="B599" s="2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</row>
    <row r="600" spans="1:59" ht="12.75" customHeight="1">
      <c r="A600" s="211"/>
      <c r="B600" s="2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</row>
    <row r="601" spans="1:59" ht="12.75" customHeight="1">
      <c r="A601" s="211"/>
      <c r="B601" s="2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1"/>
      <c r="AT601" s="211"/>
      <c r="AU601" s="211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</row>
    <row r="602" spans="1:59" ht="12.75" customHeight="1">
      <c r="A602" s="211"/>
      <c r="B602" s="2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1"/>
      <c r="AT602" s="211"/>
      <c r="AU602" s="211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</row>
    <row r="603" spans="1:59" ht="12.75" customHeight="1">
      <c r="A603" s="211"/>
      <c r="B603" s="2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1"/>
      <c r="AT603" s="211"/>
      <c r="AU603" s="211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</row>
    <row r="604" spans="1:59" ht="12.75" customHeight="1">
      <c r="A604" s="211"/>
      <c r="B604" s="2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1"/>
      <c r="AT604" s="211"/>
      <c r="AU604" s="211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</row>
    <row r="605" spans="1:59" ht="12.75" customHeight="1">
      <c r="A605" s="211"/>
      <c r="B605" s="2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11"/>
      <c r="AT605" s="211"/>
      <c r="AU605" s="211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</row>
    <row r="606" spans="1:59" ht="12.75" customHeight="1">
      <c r="A606" s="211"/>
      <c r="B606" s="2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11"/>
      <c r="AT606" s="211"/>
      <c r="AU606" s="211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</row>
    <row r="607" spans="1:59" ht="12.75" customHeight="1">
      <c r="A607" s="211"/>
      <c r="B607" s="2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11"/>
      <c r="AT607" s="211"/>
      <c r="AU607" s="211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</row>
    <row r="608" spans="1:59" ht="12.75" customHeight="1">
      <c r="A608" s="211"/>
      <c r="B608" s="2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11"/>
      <c r="AK608" s="211"/>
      <c r="AL608" s="211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</row>
    <row r="609" spans="1:59" ht="12.75" customHeight="1">
      <c r="A609" s="211"/>
      <c r="B609" s="2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  <c r="AS609" s="211"/>
      <c r="AT609" s="211"/>
      <c r="AU609" s="211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</row>
    <row r="610" spans="1:59" ht="12.75" customHeight="1">
      <c r="A610" s="211"/>
      <c r="B610" s="2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</row>
    <row r="611" spans="1:59" ht="12.75" customHeight="1">
      <c r="A611" s="211"/>
      <c r="B611" s="2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</row>
    <row r="612" spans="1:59" ht="12.75" customHeight="1">
      <c r="A612" s="211"/>
      <c r="B612" s="2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</row>
    <row r="613" spans="1:59" ht="12.75" customHeight="1">
      <c r="A613" s="211"/>
      <c r="B613" s="2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</row>
    <row r="614" spans="1:59" ht="12.75" customHeight="1">
      <c r="A614" s="211"/>
      <c r="B614" s="2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</row>
    <row r="615" spans="1:59" ht="12.75" customHeight="1">
      <c r="A615" s="211"/>
      <c r="B615" s="2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</row>
    <row r="616" spans="1:59" ht="12.75" customHeight="1">
      <c r="A616" s="211"/>
      <c r="B616" s="2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</row>
    <row r="617" spans="1:59" ht="12.75" customHeight="1">
      <c r="A617" s="211"/>
      <c r="B617" s="2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</row>
    <row r="618" spans="1:59" ht="12.75" customHeight="1">
      <c r="A618" s="211"/>
      <c r="B618" s="2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</row>
    <row r="619" spans="1:59" ht="12.75" customHeight="1">
      <c r="A619" s="211"/>
      <c r="B619" s="2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1"/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</row>
    <row r="620" spans="1:59" ht="12.75" customHeight="1">
      <c r="A620" s="211"/>
      <c r="B620" s="2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</row>
    <row r="621" spans="1:59" ht="12.75" customHeight="1">
      <c r="A621" s="211"/>
      <c r="B621" s="2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1"/>
      <c r="AT621" s="211"/>
      <c r="AU621" s="211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</row>
    <row r="622" spans="1:59" ht="12.75" customHeight="1">
      <c r="A622" s="211"/>
      <c r="B622" s="2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</row>
    <row r="623" spans="1:59" ht="12.75" customHeight="1">
      <c r="A623" s="211"/>
      <c r="B623" s="2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</row>
    <row r="624" spans="1:59" ht="12.75" customHeight="1">
      <c r="A624" s="211"/>
      <c r="B624" s="2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</row>
    <row r="625" spans="1:59" ht="12.75" customHeight="1">
      <c r="A625" s="211"/>
      <c r="B625" s="2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</row>
    <row r="626" spans="1:59" ht="12.75" customHeight="1">
      <c r="A626" s="211"/>
      <c r="B626" s="2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</row>
    <row r="627" spans="1:59" ht="12.75" customHeight="1">
      <c r="A627" s="211"/>
      <c r="B627" s="2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11"/>
      <c r="AK627" s="211"/>
      <c r="AL627" s="211"/>
      <c r="AM627" s="211"/>
      <c r="AN627" s="211"/>
      <c r="AO627" s="211"/>
      <c r="AP627" s="211"/>
      <c r="AQ627" s="211"/>
      <c r="AR627" s="211"/>
      <c r="AS627" s="211"/>
      <c r="AT627" s="211"/>
      <c r="AU627" s="211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</row>
    <row r="628" spans="1:59" ht="12.75" customHeight="1">
      <c r="A628" s="211"/>
      <c r="B628" s="2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211"/>
      <c r="AH628" s="211"/>
      <c r="AI628" s="211"/>
      <c r="AJ628" s="211"/>
      <c r="AK628" s="211"/>
      <c r="AL628" s="211"/>
      <c r="AM628" s="211"/>
      <c r="AN628" s="211"/>
      <c r="AO628" s="211"/>
      <c r="AP628" s="211"/>
      <c r="AQ628" s="211"/>
      <c r="AR628" s="211"/>
      <c r="AS628" s="211"/>
      <c r="AT628" s="211"/>
      <c r="AU628" s="211"/>
      <c r="AV628" s="211"/>
      <c r="AW628" s="211"/>
      <c r="AX628" s="211"/>
      <c r="AY628" s="211"/>
      <c r="AZ628" s="211"/>
      <c r="BA628" s="211"/>
      <c r="BB628" s="211"/>
      <c r="BC628" s="211"/>
      <c r="BD628" s="211"/>
      <c r="BE628" s="211"/>
      <c r="BF628" s="211"/>
      <c r="BG628" s="211"/>
    </row>
    <row r="629" spans="1:59" ht="12.75" customHeight="1">
      <c r="A629" s="211"/>
      <c r="B629" s="2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11"/>
      <c r="AK629" s="211"/>
      <c r="AL629" s="211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</row>
    <row r="630" spans="1:59" ht="12.75" customHeight="1">
      <c r="A630" s="211"/>
      <c r="B630" s="2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</row>
    <row r="631" spans="1:59" ht="12.75" customHeight="1">
      <c r="A631" s="211"/>
      <c r="B631" s="2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</row>
    <row r="632" spans="1:59" ht="12.75" customHeight="1">
      <c r="A632" s="211"/>
      <c r="B632" s="2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</row>
    <row r="633" spans="1:59" ht="12.75" customHeight="1">
      <c r="A633" s="211"/>
      <c r="B633" s="2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</row>
    <row r="634" spans="1:59" ht="12.75" customHeight="1">
      <c r="A634" s="211"/>
      <c r="B634" s="2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</row>
    <row r="635" spans="1:59" ht="12.75" customHeight="1">
      <c r="A635" s="211"/>
      <c r="B635" s="2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</row>
    <row r="636" spans="1:59" ht="12.75" customHeight="1">
      <c r="A636" s="211"/>
      <c r="B636" s="2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</row>
    <row r="637" spans="1:59" ht="12.75" customHeight="1">
      <c r="A637" s="211"/>
      <c r="B637" s="2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</row>
    <row r="638" spans="1:59" ht="12.75" customHeight="1">
      <c r="A638" s="211"/>
      <c r="B638" s="2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</row>
    <row r="639" spans="1:59" ht="12.75" customHeight="1">
      <c r="A639" s="211"/>
      <c r="B639" s="2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</row>
    <row r="640" spans="1:59" ht="12.75" customHeight="1">
      <c r="A640" s="211"/>
      <c r="B640" s="2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</row>
    <row r="641" spans="1:59" ht="12.75" customHeight="1">
      <c r="A641" s="211"/>
      <c r="B641" s="2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G641" s="211"/>
      <c r="AH641" s="211"/>
      <c r="AI641" s="211"/>
      <c r="AJ641" s="211"/>
      <c r="AK641" s="211"/>
      <c r="AL641" s="211"/>
      <c r="AM641" s="211"/>
      <c r="AN641" s="211"/>
      <c r="AO641" s="211"/>
      <c r="AP641" s="211"/>
      <c r="AQ641" s="211"/>
      <c r="AR641" s="211"/>
      <c r="AS641" s="211"/>
      <c r="AT641" s="211"/>
      <c r="AU641" s="211"/>
      <c r="AV641" s="211"/>
      <c r="AW641" s="211"/>
      <c r="AX641" s="211"/>
      <c r="AY641" s="211"/>
      <c r="AZ641" s="211"/>
      <c r="BA641" s="211"/>
      <c r="BB641" s="211"/>
      <c r="BC641" s="211"/>
      <c r="BD641" s="211"/>
      <c r="BE641" s="211"/>
      <c r="BF641" s="211"/>
      <c r="BG641" s="211"/>
    </row>
    <row r="642" spans="1:59" ht="12.75" customHeight="1">
      <c r="A642" s="211"/>
      <c r="B642" s="2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211"/>
      <c r="AH642" s="211"/>
      <c r="AI642" s="211"/>
      <c r="AJ642" s="211"/>
      <c r="AK642" s="211"/>
      <c r="AL642" s="211"/>
      <c r="AM642" s="211"/>
      <c r="AN642" s="211"/>
      <c r="AO642" s="211"/>
      <c r="AP642" s="211"/>
      <c r="AQ642" s="211"/>
      <c r="AR642" s="211"/>
      <c r="AS642" s="211"/>
      <c r="AT642" s="211"/>
      <c r="AU642" s="211"/>
      <c r="AV642" s="211"/>
      <c r="AW642" s="211"/>
      <c r="AX642" s="211"/>
      <c r="AY642" s="211"/>
      <c r="AZ642" s="211"/>
      <c r="BA642" s="211"/>
      <c r="BB642" s="211"/>
      <c r="BC642" s="211"/>
      <c r="BD642" s="211"/>
      <c r="BE642" s="211"/>
      <c r="BF642" s="211"/>
      <c r="BG642" s="211"/>
    </row>
    <row r="643" spans="1:59" ht="12.75" customHeight="1">
      <c r="A643" s="211"/>
      <c r="B643" s="2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G643" s="211"/>
      <c r="AH643" s="211"/>
      <c r="AI643" s="211"/>
      <c r="AJ643" s="211"/>
      <c r="AK643" s="211"/>
      <c r="AL643" s="211"/>
      <c r="AM643" s="211"/>
      <c r="AN643" s="211"/>
      <c r="AO643" s="211"/>
      <c r="AP643" s="211"/>
      <c r="AQ643" s="211"/>
      <c r="AR643" s="211"/>
      <c r="AS643" s="211"/>
      <c r="AT643" s="211"/>
      <c r="AU643" s="211"/>
      <c r="AV643" s="211"/>
      <c r="AW643" s="211"/>
      <c r="AX643" s="211"/>
      <c r="AY643" s="211"/>
      <c r="AZ643" s="211"/>
      <c r="BA643" s="211"/>
      <c r="BB643" s="211"/>
      <c r="BC643" s="211"/>
      <c r="BD643" s="211"/>
      <c r="BE643" s="211"/>
      <c r="BF643" s="211"/>
      <c r="BG643" s="211"/>
    </row>
    <row r="644" spans="1:59" ht="12.75" customHeight="1">
      <c r="A644" s="211"/>
      <c r="B644" s="2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211"/>
      <c r="AH644" s="211"/>
      <c r="AI644" s="211"/>
      <c r="AJ644" s="211"/>
      <c r="AK644" s="211"/>
      <c r="AL644" s="211"/>
      <c r="AM644" s="211"/>
      <c r="AN644" s="211"/>
      <c r="AO644" s="211"/>
      <c r="AP644" s="211"/>
      <c r="AQ644" s="211"/>
      <c r="AR644" s="211"/>
      <c r="AS644" s="211"/>
      <c r="AT644" s="211"/>
      <c r="AU644" s="211"/>
      <c r="AV644" s="211"/>
      <c r="AW644" s="211"/>
      <c r="AX644" s="211"/>
      <c r="AY644" s="211"/>
      <c r="AZ644" s="211"/>
      <c r="BA644" s="211"/>
      <c r="BB644" s="211"/>
      <c r="BC644" s="211"/>
      <c r="BD644" s="211"/>
      <c r="BE644" s="211"/>
      <c r="BF644" s="211"/>
      <c r="BG644" s="211"/>
    </row>
    <row r="645" spans="1:59" ht="12.75" customHeight="1">
      <c r="A645" s="211"/>
      <c r="B645" s="2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G645" s="211"/>
      <c r="AH645" s="211"/>
      <c r="AI645" s="211"/>
      <c r="AJ645" s="211"/>
      <c r="AK645" s="211"/>
      <c r="AL645" s="211"/>
      <c r="AM645" s="211"/>
      <c r="AN645" s="211"/>
      <c r="AO645" s="211"/>
      <c r="AP645" s="211"/>
      <c r="AQ645" s="211"/>
      <c r="AR645" s="211"/>
      <c r="AS645" s="211"/>
      <c r="AT645" s="211"/>
      <c r="AU645" s="211"/>
      <c r="AV645" s="211"/>
      <c r="AW645" s="211"/>
      <c r="AX645" s="211"/>
      <c r="AY645" s="211"/>
      <c r="AZ645" s="211"/>
      <c r="BA645" s="211"/>
      <c r="BB645" s="211"/>
      <c r="BC645" s="211"/>
      <c r="BD645" s="211"/>
      <c r="BE645" s="211"/>
      <c r="BF645" s="211"/>
      <c r="BG645" s="211"/>
    </row>
    <row r="646" spans="1:59" ht="12.75" customHeight="1">
      <c r="A646" s="211"/>
      <c r="B646" s="2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G646" s="211"/>
      <c r="AH646" s="211"/>
      <c r="AI646" s="211"/>
      <c r="AJ646" s="211"/>
      <c r="AK646" s="211"/>
      <c r="AL646" s="211"/>
      <c r="AM646" s="211"/>
      <c r="AN646" s="211"/>
      <c r="AO646" s="211"/>
      <c r="AP646" s="211"/>
      <c r="AQ646" s="211"/>
      <c r="AR646" s="211"/>
      <c r="AS646" s="211"/>
      <c r="AT646" s="211"/>
      <c r="AU646" s="211"/>
      <c r="AV646" s="211"/>
      <c r="AW646" s="211"/>
      <c r="AX646" s="211"/>
      <c r="AY646" s="211"/>
      <c r="AZ646" s="211"/>
      <c r="BA646" s="211"/>
      <c r="BB646" s="211"/>
      <c r="BC646" s="211"/>
      <c r="BD646" s="211"/>
      <c r="BE646" s="211"/>
      <c r="BF646" s="211"/>
      <c r="BG646" s="211"/>
    </row>
    <row r="647" spans="1:59" ht="12.75" customHeight="1">
      <c r="A647" s="211"/>
      <c r="B647" s="2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G647" s="211"/>
      <c r="AH647" s="211"/>
      <c r="AI647" s="211"/>
      <c r="AJ647" s="211"/>
      <c r="AK647" s="211"/>
      <c r="AL647" s="211"/>
      <c r="AM647" s="211"/>
      <c r="AN647" s="211"/>
      <c r="AO647" s="211"/>
      <c r="AP647" s="211"/>
      <c r="AQ647" s="211"/>
      <c r="AR647" s="211"/>
      <c r="AS647" s="211"/>
      <c r="AT647" s="211"/>
      <c r="AU647" s="211"/>
      <c r="AV647" s="211"/>
      <c r="AW647" s="211"/>
      <c r="AX647" s="211"/>
      <c r="AY647" s="211"/>
      <c r="AZ647" s="211"/>
      <c r="BA647" s="211"/>
      <c r="BB647" s="211"/>
      <c r="BC647" s="211"/>
      <c r="BD647" s="211"/>
      <c r="BE647" s="211"/>
      <c r="BF647" s="211"/>
      <c r="BG647" s="211"/>
    </row>
    <row r="648" spans="1:59" ht="12.75" customHeight="1">
      <c r="A648" s="211"/>
      <c r="B648" s="2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211"/>
      <c r="AH648" s="211"/>
      <c r="AI648" s="211"/>
      <c r="AJ648" s="211"/>
      <c r="AK648" s="211"/>
      <c r="AL648" s="211"/>
      <c r="AM648" s="211"/>
      <c r="AN648" s="211"/>
      <c r="AO648" s="211"/>
      <c r="AP648" s="211"/>
      <c r="AQ648" s="211"/>
      <c r="AR648" s="211"/>
      <c r="AS648" s="211"/>
      <c r="AT648" s="211"/>
      <c r="AU648" s="211"/>
      <c r="AV648" s="211"/>
      <c r="AW648" s="211"/>
      <c r="AX648" s="211"/>
      <c r="AY648" s="211"/>
      <c r="AZ648" s="211"/>
      <c r="BA648" s="211"/>
      <c r="BB648" s="211"/>
      <c r="BC648" s="211"/>
      <c r="BD648" s="211"/>
      <c r="BE648" s="211"/>
      <c r="BF648" s="211"/>
      <c r="BG648" s="211"/>
    </row>
    <row r="649" spans="1:59" ht="12.75" customHeight="1">
      <c r="A649" s="211"/>
      <c r="B649" s="2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G649" s="211"/>
      <c r="AH649" s="211"/>
      <c r="AI649" s="211"/>
      <c r="AJ649" s="211"/>
      <c r="AK649" s="211"/>
      <c r="AL649" s="211"/>
      <c r="AM649" s="211"/>
      <c r="AN649" s="211"/>
      <c r="AO649" s="211"/>
      <c r="AP649" s="211"/>
      <c r="AQ649" s="211"/>
      <c r="AR649" s="211"/>
      <c r="AS649" s="211"/>
      <c r="AT649" s="211"/>
      <c r="AU649" s="211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</row>
    <row r="650" spans="1:59" ht="12.75" customHeight="1">
      <c r="A650" s="211"/>
      <c r="B650" s="2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G650" s="211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</row>
    <row r="651" spans="1:59" ht="12.75" customHeight="1">
      <c r="A651" s="211"/>
      <c r="B651" s="2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G651" s="211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</row>
    <row r="652" spans="1:59" ht="12.75" customHeight="1">
      <c r="A652" s="211"/>
      <c r="B652" s="2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211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</row>
    <row r="653" spans="1:59" ht="12.75" customHeight="1">
      <c r="A653" s="211"/>
      <c r="B653" s="2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G653" s="211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</row>
    <row r="654" spans="1:59" ht="12.75" customHeight="1">
      <c r="A654" s="211"/>
      <c r="B654" s="2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</row>
    <row r="655" spans="1:59" ht="12.75" customHeight="1">
      <c r="A655" s="211"/>
      <c r="B655" s="2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G655" s="211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1"/>
      <c r="AT655" s="211"/>
      <c r="AU655" s="211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</row>
    <row r="656" spans="1:59" ht="12.75" customHeight="1">
      <c r="A656" s="211"/>
      <c r="B656" s="2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G656" s="211"/>
      <c r="AH656" s="211"/>
      <c r="AI656" s="211"/>
      <c r="AJ656" s="211"/>
      <c r="AK656" s="211"/>
      <c r="AL656" s="211"/>
      <c r="AM656" s="211"/>
      <c r="AN656" s="211"/>
      <c r="AO656" s="211"/>
      <c r="AP656" s="211"/>
      <c r="AQ656" s="211"/>
      <c r="AR656" s="211"/>
      <c r="AS656" s="211"/>
      <c r="AT656" s="211"/>
      <c r="AU656" s="211"/>
      <c r="AV656" s="211"/>
      <c r="AW656" s="211"/>
      <c r="AX656" s="211"/>
      <c r="AY656" s="211"/>
      <c r="AZ656" s="211"/>
      <c r="BA656" s="211"/>
      <c r="BB656" s="211"/>
      <c r="BC656" s="211"/>
      <c r="BD656" s="211"/>
      <c r="BE656" s="211"/>
      <c r="BF656" s="211"/>
      <c r="BG656" s="211"/>
    </row>
    <row r="657" spans="1:59" ht="12.75" customHeight="1">
      <c r="A657" s="211"/>
      <c r="B657" s="2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G657" s="211"/>
      <c r="AH657" s="211"/>
      <c r="AI657" s="211"/>
      <c r="AJ657" s="211"/>
      <c r="AK657" s="211"/>
      <c r="AL657" s="211"/>
      <c r="AM657" s="211"/>
      <c r="AN657" s="211"/>
      <c r="AO657" s="211"/>
      <c r="AP657" s="211"/>
      <c r="AQ657" s="211"/>
      <c r="AR657" s="211"/>
      <c r="AS657" s="211"/>
      <c r="AT657" s="211"/>
      <c r="AU657" s="211"/>
      <c r="AV657" s="211"/>
      <c r="AW657" s="211"/>
      <c r="AX657" s="211"/>
      <c r="AY657" s="211"/>
      <c r="AZ657" s="211"/>
      <c r="BA657" s="211"/>
      <c r="BB657" s="211"/>
      <c r="BC657" s="211"/>
      <c r="BD657" s="211"/>
      <c r="BE657" s="211"/>
      <c r="BF657" s="211"/>
      <c r="BG657" s="211"/>
    </row>
    <row r="658" spans="1:59" ht="12.75" customHeight="1">
      <c r="A658" s="211"/>
      <c r="B658" s="2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211"/>
      <c r="AH658" s="211"/>
      <c r="AI658" s="211"/>
      <c r="AJ658" s="211"/>
      <c r="AK658" s="211"/>
      <c r="AL658" s="211"/>
      <c r="AM658" s="211"/>
      <c r="AN658" s="211"/>
      <c r="AO658" s="211"/>
      <c r="AP658" s="211"/>
      <c r="AQ658" s="211"/>
      <c r="AR658" s="211"/>
      <c r="AS658" s="211"/>
      <c r="AT658" s="211"/>
      <c r="AU658" s="211"/>
      <c r="AV658" s="211"/>
      <c r="AW658" s="211"/>
      <c r="AX658" s="211"/>
      <c r="AY658" s="211"/>
      <c r="AZ658" s="211"/>
      <c r="BA658" s="211"/>
      <c r="BB658" s="211"/>
      <c r="BC658" s="211"/>
      <c r="BD658" s="211"/>
      <c r="BE658" s="211"/>
      <c r="BF658" s="211"/>
      <c r="BG658" s="211"/>
    </row>
    <row r="659" spans="1:59" ht="12.75" customHeight="1">
      <c r="A659" s="211"/>
      <c r="B659" s="2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G659" s="211"/>
      <c r="AH659" s="211"/>
      <c r="AI659" s="211"/>
      <c r="AJ659" s="211"/>
      <c r="AK659" s="211"/>
      <c r="AL659" s="211"/>
      <c r="AM659" s="211"/>
      <c r="AN659" s="211"/>
      <c r="AO659" s="211"/>
      <c r="AP659" s="211"/>
      <c r="AQ659" s="211"/>
      <c r="AR659" s="211"/>
      <c r="AS659" s="211"/>
      <c r="AT659" s="211"/>
      <c r="AU659" s="211"/>
      <c r="AV659" s="211"/>
      <c r="AW659" s="211"/>
      <c r="AX659" s="211"/>
      <c r="AY659" s="211"/>
      <c r="AZ659" s="211"/>
      <c r="BA659" s="211"/>
      <c r="BB659" s="211"/>
      <c r="BC659" s="211"/>
      <c r="BD659" s="211"/>
      <c r="BE659" s="211"/>
      <c r="BF659" s="211"/>
      <c r="BG659" s="211"/>
    </row>
    <row r="660" spans="1:59" ht="12.75" customHeight="1">
      <c r="A660" s="211"/>
      <c r="B660" s="2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G660" s="211"/>
      <c r="AH660" s="211"/>
      <c r="AI660" s="211"/>
      <c r="AJ660" s="211"/>
      <c r="AK660" s="211"/>
      <c r="AL660" s="211"/>
      <c r="AM660" s="211"/>
      <c r="AN660" s="211"/>
      <c r="AO660" s="211"/>
      <c r="AP660" s="211"/>
      <c r="AQ660" s="211"/>
      <c r="AR660" s="211"/>
      <c r="AS660" s="211"/>
      <c r="AT660" s="211"/>
      <c r="AU660" s="211"/>
      <c r="AV660" s="211"/>
      <c r="AW660" s="211"/>
      <c r="AX660" s="211"/>
      <c r="AY660" s="211"/>
      <c r="AZ660" s="211"/>
      <c r="BA660" s="211"/>
      <c r="BB660" s="211"/>
      <c r="BC660" s="211"/>
      <c r="BD660" s="211"/>
      <c r="BE660" s="211"/>
      <c r="BF660" s="211"/>
      <c r="BG660" s="211"/>
    </row>
    <row r="661" spans="1:59" ht="12.75" customHeight="1">
      <c r="A661" s="211"/>
      <c r="B661" s="2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G661" s="211"/>
      <c r="AH661" s="211"/>
      <c r="AI661" s="211"/>
      <c r="AJ661" s="211"/>
      <c r="AK661" s="211"/>
      <c r="AL661" s="211"/>
      <c r="AM661" s="211"/>
      <c r="AN661" s="211"/>
      <c r="AO661" s="211"/>
      <c r="AP661" s="211"/>
      <c r="AQ661" s="211"/>
      <c r="AR661" s="211"/>
      <c r="AS661" s="211"/>
      <c r="AT661" s="211"/>
      <c r="AU661" s="211"/>
      <c r="AV661" s="211"/>
      <c r="AW661" s="211"/>
      <c r="AX661" s="211"/>
      <c r="AY661" s="211"/>
      <c r="AZ661" s="211"/>
      <c r="BA661" s="211"/>
      <c r="BB661" s="211"/>
      <c r="BC661" s="211"/>
      <c r="BD661" s="211"/>
      <c r="BE661" s="211"/>
      <c r="BF661" s="211"/>
      <c r="BG661" s="211"/>
    </row>
    <row r="662" spans="1:59" ht="12.75" customHeight="1">
      <c r="A662" s="211"/>
      <c r="B662" s="2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211"/>
      <c r="AH662" s="211"/>
      <c r="AI662" s="211"/>
      <c r="AJ662" s="211"/>
      <c r="AK662" s="211"/>
      <c r="AL662" s="211"/>
      <c r="AM662" s="211"/>
      <c r="AN662" s="211"/>
      <c r="AO662" s="211"/>
      <c r="AP662" s="211"/>
      <c r="AQ662" s="211"/>
      <c r="AR662" s="211"/>
      <c r="AS662" s="211"/>
      <c r="AT662" s="211"/>
      <c r="AU662" s="211"/>
      <c r="AV662" s="211"/>
      <c r="AW662" s="211"/>
      <c r="AX662" s="211"/>
      <c r="AY662" s="211"/>
      <c r="AZ662" s="211"/>
      <c r="BA662" s="211"/>
      <c r="BB662" s="211"/>
      <c r="BC662" s="211"/>
      <c r="BD662" s="211"/>
      <c r="BE662" s="211"/>
      <c r="BF662" s="211"/>
      <c r="BG662" s="211"/>
    </row>
    <row r="663" spans="1:59" ht="12.75" customHeight="1">
      <c r="A663" s="211"/>
      <c r="B663" s="2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G663" s="211"/>
      <c r="AH663" s="211"/>
      <c r="AI663" s="211"/>
      <c r="AJ663" s="211"/>
      <c r="AK663" s="211"/>
      <c r="AL663" s="211"/>
      <c r="AM663" s="211"/>
      <c r="AN663" s="211"/>
      <c r="AO663" s="211"/>
      <c r="AP663" s="211"/>
      <c r="AQ663" s="211"/>
      <c r="AR663" s="211"/>
      <c r="AS663" s="211"/>
      <c r="AT663" s="211"/>
      <c r="AU663" s="211"/>
      <c r="AV663" s="211"/>
      <c r="AW663" s="211"/>
      <c r="AX663" s="211"/>
      <c r="AY663" s="211"/>
      <c r="AZ663" s="211"/>
      <c r="BA663" s="211"/>
      <c r="BB663" s="211"/>
      <c r="BC663" s="211"/>
      <c r="BD663" s="211"/>
      <c r="BE663" s="211"/>
      <c r="BF663" s="211"/>
      <c r="BG663" s="211"/>
    </row>
    <row r="664" spans="1:59" ht="12.75" customHeight="1">
      <c r="A664" s="211"/>
      <c r="B664" s="2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G664" s="211"/>
      <c r="AH664" s="211"/>
      <c r="AI664" s="211"/>
      <c r="AJ664" s="211"/>
      <c r="AK664" s="211"/>
      <c r="AL664" s="211"/>
      <c r="AM664" s="211"/>
      <c r="AN664" s="211"/>
      <c r="AO664" s="211"/>
      <c r="AP664" s="211"/>
      <c r="AQ664" s="211"/>
      <c r="AR664" s="211"/>
      <c r="AS664" s="211"/>
      <c r="AT664" s="211"/>
      <c r="AU664" s="211"/>
      <c r="AV664" s="211"/>
      <c r="AW664" s="211"/>
      <c r="AX664" s="211"/>
      <c r="AY664" s="211"/>
      <c r="AZ664" s="211"/>
      <c r="BA664" s="211"/>
      <c r="BB664" s="211"/>
      <c r="BC664" s="211"/>
      <c r="BD664" s="211"/>
      <c r="BE664" s="211"/>
      <c r="BF664" s="211"/>
      <c r="BG664" s="211"/>
    </row>
    <row r="665" spans="1:59" ht="12.75" customHeight="1">
      <c r="A665" s="211"/>
      <c r="B665" s="2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11"/>
      <c r="AK665" s="211"/>
      <c r="AL665" s="211"/>
      <c r="AM665" s="211"/>
      <c r="AN665" s="211"/>
      <c r="AO665" s="211"/>
      <c r="AP665" s="211"/>
      <c r="AQ665" s="211"/>
      <c r="AR665" s="211"/>
      <c r="AS665" s="211"/>
      <c r="AT665" s="211"/>
      <c r="AU665" s="211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</row>
    <row r="666" spans="1:59" ht="12.75" customHeight="1">
      <c r="A666" s="211"/>
      <c r="B666" s="2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</row>
    <row r="667" spans="1:59" ht="12.75" customHeight="1">
      <c r="A667" s="211"/>
      <c r="B667" s="2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</row>
    <row r="668" spans="1:59" ht="12.75" customHeight="1">
      <c r="A668" s="211"/>
      <c r="B668" s="2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</row>
    <row r="669" spans="1:59" ht="12.75" customHeight="1">
      <c r="A669" s="211"/>
      <c r="B669" s="2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1"/>
      <c r="AT669" s="211"/>
      <c r="AU669" s="211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</row>
    <row r="670" spans="1:59" ht="12.75" customHeight="1">
      <c r="A670" s="211"/>
      <c r="B670" s="2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1"/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</row>
    <row r="671" spans="1:59" ht="12.75" customHeight="1">
      <c r="A671" s="211"/>
      <c r="B671" s="2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1"/>
      <c r="AT671" s="211"/>
      <c r="AU671" s="211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</row>
    <row r="672" spans="1:59" ht="12.75" customHeight="1">
      <c r="A672" s="211"/>
      <c r="B672" s="2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1"/>
      <c r="AT672" s="211"/>
      <c r="AU672" s="211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</row>
    <row r="673" spans="1:59" ht="12.75" customHeight="1">
      <c r="A673" s="211"/>
      <c r="B673" s="2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1"/>
      <c r="AT673" s="211"/>
      <c r="AU673" s="211"/>
      <c r="AV673" s="211"/>
      <c r="AW673" s="211"/>
      <c r="AX673" s="211"/>
      <c r="AY673" s="211"/>
      <c r="AZ673" s="211"/>
      <c r="BA673" s="211"/>
      <c r="BB673" s="211"/>
      <c r="BC673" s="211"/>
      <c r="BD673" s="211"/>
      <c r="BE673" s="211"/>
      <c r="BF673" s="211"/>
      <c r="BG673" s="211"/>
    </row>
    <row r="674" spans="1:59" ht="12.75" customHeight="1">
      <c r="A674" s="211"/>
      <c r="B674" s="2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1"/>
      <c r="AT674" s="211"/>
      <c r="AU674" s="211"/>
      <c r="AV674" s="211"/>
      <c r="AW674" s="211"/>
      <c r="AX674" s="211"/>
      <c r="AY674" s="211"/>
      <c r="AZ674" s="211"/>
      <c r="BA674" s="211"/>
      <c r="BB674" s="211"/>
      <c r="BC674" s="211"/>
      <c r="BD674" s="211"/>
      <c r="BE674" s="211"/>
      <c r="BF674" s="211"/>
      <c r="BG674" s="211"/>
    </row>
    <row r="675" spans="1:59" ht="12.75" customHeight="1">
      <c r="A675" s="211"/>
      <c r="B675" s="2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11"/>
      <c r="AT675" s="211"/>
      <c r="AU675" s="211"/>
      <c r="AV675" s="211"/>
      <c r="AW675" s="211"/>
      <c r="AX675" s="211"/>
      <c r="AY675" s="211"/>
      <c r="AZ675" s="211"/>
      <c r="BA675" s="211"/>
      <c r="BB675" s="211"/>
      <c r="BC675" s="211"/>
      <c r="BD675" s="211"/>
      <c r="BE675" s="211"/>
      <c r="BF675" s="211"/>
      <c r="BG675" s="211"/>
    </row>
    <row r="676" spans="1:59" ht="12.75" customHeight="1">
      <c r="A676" s="211"/>
      <c r="B676" s="2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11"/>
      <c r="AT676" s="211"/>
      <c r="AU676" s="211"/>
      <c r="AV676" s="211"/>
      <c r="AW676" s="211"/>
      <c r="AX676" s="211"/>
      <c r="AY676" s="211"/>
      <c r="AZ676" s="211"/>
      <c r="BA676" s="211"/>
      <c r="BB676" s="211"/>
      <c r="BC676" s="211"/>
      <c r="BD676" s="211"/>
      <c r="BE676" s="211"/>
      <c r="BF676" s="211"/>
      <c r="BG676" s="211"/>
    </row>
    <row r="677" spans="1:59" ht="12.75" customHeight="1">
      <c r="A677" s="211"/>
      <c r="B677" s="2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11"/>
      <c r="AT677" s="211"/>
      <c r="AU677" s="211"/>
      <c r="AV677" s="211"/>
      <c r="AW677" s="211"/>
      <c r="AX677" s="211"/>
      <c r="AY677" s="211"/>
      <c r="AZ677" s="211"/>
      <c r="BA677" s="211"/>
      <c r="BB677" s="211"/>
      <c r="BC677" s="211"/>
      <c r="BD677" s="211"/>
      <c r="BE677" s="211"/>
      <c r="BF677" s="211"/>
      <c r="BG677" s="211"/>
    </row>
    <row r="678" spans="1:59" ht="12.75" customHeight="1">
      <c r="A678" s="211"/>
      <c r="B678" s="2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11"/>
      <c r="AT678" s="211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211"/>
      <c r="BE678" s="211"/>
      <c r="BF678" s="211"/>
      <c r="BG678" s="211"/>
    </row>
    <row r="679" spans="1:59" ht="12.75" customHeight="1">
      <c r="A679" s="211"/>
      <c r="B679" s="2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11"/>
      <c r="AT679" s="211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211"/>
      <c r="BE679" s="211"/>
      <c r="BF679" s="211"/>
      <c r="BG679" s="211"/>
    </row>
    <row r="680" spans="1:59" ht="12.75" customHeight="1">
      <c r="A680" s="211"/>
      <c r="B680" s="2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G680" s="211"/>
      <c r="AH680" s="211"/>
      <c r="AI680" s="211"/>
      <c r="AJ680" s="211"/>
      <c r="AK680" s="211"/>
      <c r="AL680" s="211"/>
      <c r="AM680" s="211"/>
      <c r="AN680" s="211"/>
      <c r="AO680" s="211"/>
      <c r="AP680" s="211"/>
      <c r="AQ680" s="211"/>
      <c r="AR680" s="211"/>
      <c r="AS680" s="211"/>
      <c r="AT680" s="211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211"/>
      <c r="BE680" s="211"/>
      <c r="BF680" s="211"/>
      <c r="BG680" s="211"/>
    </row>
    <row r="681" spans="1:59" ht="12.75" customHeight="1">
      <c r="A681" s="211"/>
      <c r="B681" s="2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G681" s="211"/>
      <c r="AH681" s="211"/>
      <c r="AI681" s="211"/>
      <c r="AJ681" s="211"/>
      <c r="AK681" s="211"/>
      <c r="AL681" s="211"/>
      <c r="AM681" s="211"/>
      <c r="AN681" s="211"/>
      <c r="AO681" s="211"/>
      <c r="AP681" s="211"/>
      <c r="AQ681" s="211"/>
      <c r="AR681" s="211"/>
      <c r="AS681" s="211"/>
      <c r="AT681" s="211"/>
      <c r="AU681" s="211"/>
      <c r="AV681" s="211"/>
      <c r="AW681" s="211"/>
      <c r="AX681" s="211"/>
      <c r="AY681" s="211"/>
      <c r="AZ681" s="211"/>
      <c r="BA681" s="211"/>
      <c r="BB681" s="211"/>
      <c r="BC681" s="211"/>
      <c r="BD681" s="211"/>
      <c r="BE681" s="211"/>
      <c r="BF681" s="211"/>
      <c r="BG681" s="211"/>
    </row>
    <row r="682" spans="1:59" ht="12.75" customHeight="1">
      <c r="A682" s="211"/>
      <c r="B682" s="2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G682" s="211"/>
      <c r="AH682" s="211"/>
      <c r="AI682" s="211"/>
      <c r="AJ682" s="211"/>
      <c r="AK682" s="211"/>
      <c r="AL682" s="211"/>
      <c r="AM682" s="211"/>
      <c r="AN682" s="211"/>
      <c r="AO682" s="211"/>
      <c r="AP682" s="211"/>
      <c r="AQ682" s="211"/>
      <c r="AR682" s="211"/>
      <c r="AS682" s="211"/>
      <c r="AT682" s="211"/>
      <c r="AU682" s="211"/>
      <c r="AV682" s="211"/>
      <c r="AW682" s="211"/>
      <c r="AX682" s="211"/>
      <c r="AY682" s="211"/>
      <c r="AZ682" s="211"/>
      <c r="BA682" s="211"/>
      <c r="BB682" s="211"/>
      <c r="BC682" s="211"/>
      <c r="BD682" s="211"/>
      <c r="BE682" s="211"/>
      <c r="BF682" s="211"/>
      <c r="BG682" s="211"/>
    </row>
    <row r="683" spans="1:59" ht="12.75" customHeight="1">
      <c r="A683" s="211"/>
      <c r="B683" s="2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G683" s="211"/>
      <c r="AH683" s="211"/>
      <c r="AI683" s="211"/>
      <c r="AJ683" s="211"/>
      <c r="AK683" s="211"/>
      <c r="AL683" s="211"/>
      <c r="AM683" s="211"/>
      <c r="AN683" s="211"/>
      <c r="AO683" s="211"/>
      <c r="AP683" s="211"/>
      <c r="AQ683" s="211"/>
      <c r="AR683" s="211"/>
      <c r="AS683" s="211"/>
      <c r="AT683" s="211"/>
      <c r="AU683" s="211"/>
      <c r="AV683" s="211"/>
      <c r="AW683" s="211"/>
      <c r="AX683" s="211"/>
      <c r="AY683" s="211"/>
      <c r="AZ683" s="211"/>
      <c r="BA683" s="211"/>
      <c r="BB683" s="211"/>
      <c r="BC683" s="211"/>
      <c r="BD683" s="211"/>
      <c r="BE683" s="211"/>
      <c r="BF683" s="211"/>
      <c r="BG683" s="211"/>
    </row>
    <row r="684" spans="1:59" ht="12.75" customHeight="1">
      <c r="A684" s="211"/>
      <c r="B684" s="2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G684" s="211"/>
      <c r="AH684" s="211"/>
      <c r="AI684" s="211"/>
      <c r="AJ684" s="211"/>
      <c r="AK684" s="211"/>
      <c r="AL684" s="211"/>
      <c r="AM684" s="211"/>
      <c r="AN684" s="211"/>
      <c r="AO684" s="211"/>
      <c r="AP684" s="211"/>
      <c r="AQ684" s="211"/>
      <c r="AR684" s="211"/>
      <c r="AS684" s="211"/>
      <c r="AT684" s="211"/>
      <c r="AU684" s="211"/>
      <c r="AV684" s="211"/>
      <c r="AW684" s="211"/>
      <c r="AX684" s="211"/>
      <c r="AY684" s="211"/>
      <c r="AZ684" s="211"/>
      <c r="BA684" s="211"/>
      <c r="BB684" s="211"/>
      <c r="BC684" s="211"/>
      <c r="BD684" s="211"/>
      <c r="BE684" s="211"/>
      <c r="BF684" s="211"/>
      <c r="BG684" s="211"/>
    </row>
    <row r="685" spans="1:59" ht="12.75" customHeight="1">
      <c r="A685" s="211"/>
      <c r="B685" s="2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G685" s="211"/>
      <c r="AH685" s="211"/>
      <c r="AI685" s="211"/>
      <c r="AJ685" s="211"/>
      <c r="AK685" s="211"/>
      <c r="AL685" s="211"/>
      <c r="AM685" s="211"/>
      <c r="AN685" s="211"/>
      <c r="AO685" s="211"/>
      <c r="AP685" s="211"/>
      <c r="AQ685" s="211"/>
      <c r="AR685" s="211"/>
      <c r="AS685" s="211"/>
      <c r="AT685" s="211"/>
      <c r="AU685" s="211"/>
      <c r="AV685" s="211"/>
      <c r="AW685" s="211"/>
      <c r="AX685" s="211"/>
      <c r="AY685" s="211"/>
      <c r="AZ685" s="211"/>
      <c r="BA685" s="211"/>
      <c r="BB685" s="211"/>
      <c r="BC685" s="211"/>
      <c r="BD685" s="211"/>
      <c r="BE685" s="211"/>
      <c r="BF685" s="211"/>
      <c r="BG685" s="211"/>
    </row>
    <row r="686" spans="1:59" ht="12.75" customHeight="1">
      <c r="A686" s="211"/>
      <c r="B686" s="2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G686" s="211"/>
      <c r="AH686" s="211"/>
      <c r="AI686" s="211"/>
      <c r="AJ686" s="211"/>
      <c r="AK686" s="211"/>
      <c r="AL686" s="211"/>
      <c r="AM686" s="211"/>
      <c r="AN686" s="211"/>
      <c r="AO686" s="211"/>
      <c r="AP686" s="211"/>
      <c r="AQ686" s="211"/>
      <c r="AR686" s="211"/>
      <c r="AS686" s="211"/>
      <c r="AT686" s="211"/>
      <c r="AU686" s="211"/>
      <c r="AV686" s="211"/>
      <c r="AW686" s="211"/>
      <c r="AX686" s="211"/>
      <c r="AY686" s="211"/>
      <c r="AZ686" s="211"/>
      <c r="BA686" s="211"/>
      <c r="BB686" s="211"/>
      <c r="BC686" s="211"/>
      <c r="BD686" s="211"/>
      <c r="BE686" s="211"/>
      <c r="BF686" s="211"/>
      <c r="BG686" s="211"/>
    </row>
    <row r="687" spans="1:59" ht="12.75" customHeight="1">
      <c r="A687" s="211"/>
      <c r="B687" s="2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G687" s="211"/>
      <c r="AH687" s="211"/>
      <c r="AI687" s="211"/>
      <c r="AJ687" s="211"/>
      <c r="AK687" s="211"/>
      <c r="AL687" s="211"/>
      <c r="AM687" s="211"/>
      <c r="AN687" s="211"/>
      <c r="AO687" s="211"/>
      <c r="AP687" s="211"/>
      <c r="AQ687" s="211"/>
      <c r="AR687" s="211"/>
      <c r="AS687" s="211"/>
      <c r="AT687" s="211"/>
      <c r="AU687" s="211"/>
      <c r="AV687" s="211"/>
      <c r="AW687" s="211"/>
      <c r="AX687" s="211"/>
      <c r="AY687" s="211"/>
      <c r="AZ687" s="211"/>
      <c r="BA687" s="211"/>
      <c r="BB687" s="211"/>
      <c r="BC687" s="211"/>
      <c r="BD687" s="211"/>
      <c r="BE687" s="211"/>
      <c r="BF687" s="211"/>
      <c r="BG687" s="211"/>
    </row>
    <row r="688" spans="1:59" ht="12.75" customHeight="1">
      <c r="A688" s="211"/>
      <c r="B688" s="2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G688" s="211"/>
      <c r="AH688" s="211"/>
      <c r="AI688" s="211"/>
      <c r="AJ688" s="211"/>
      <c r="AK688" s="211"/>
      <c r="AL688" s="211"/>
      <c r="AM688" s="211"/>
      <c r="AN688" s="211"/>
      <c r="AO688" s="211"/>
      <c r="AP688" s="211"/>
      <c r="AQ688" s="211"/>
      <c r="AR688" s="211"/>
      <c r="AS688" s="211"/>
      <c r="AT688" s="211"/>
      <c r="AU688" s="211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</row>
    <row r="689" spans="1:59" ht="12.75" customHeight="1">
      <c r="A689" s="211"/>
      <c r="B689" s="2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G689" s="211"/>
      <c r="AH689" s="211"/>
      <c r="AI689" s="211"/>
      <c r="AJ689" s="211"/>
      <c r="AK689" s="211"/>
      <c r="AL689" s="211"/>
      <c r="AM689" s="211"/>
      <c r="AN689" s="211"/>
      <c r="AO689" s="211"/>
      <c r="AP689" s="211"/>
      <c r="AQ689" s="211"/>
      <c r="AR689" s="211"/>
      <c r="AS689" s="211"/>
      <c r="AT689" s="211"/>
      <c r="AU689" s="211"/>
      <c r="AV689" s="211"/>
      <c r="AW689" s="211"/>
      <c r="AX689" s="211"/>
      <c r="AY689" s="211"/>
      <c r="AZ689" s="211"/>
      <c r="BA689" s="211"/>
      <c r="BB689" s="211"/>
      <c r="BC689" s="211"/>
      <c r="BD689" s="211"/>
      <c r="BE689" s="211"/>
      <c r="BF689" s="211"/>
      <c r="BG689" s="211"/>
    </row>
    <row r="690" spans="1:59" ht="12.75" customHeight="1">
      <c r="A690" s="211"/>
      <c r="B690" s="2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11"/>
      <c r="AK690" s="211"/>
      <c r="AL690" s="211"/>
      <c r="AM690" s="211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</row>
    <row r="691" spans="1:59" ht="12.75" customHeight="1">
      <c r="A691" s="211"/>
      <c r="B691" s="2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G691" s="211"/>
      <c r="AH691" s="211"/>
      <c r="AI691" s="211"/>
      <c r="AJ691" s="211"/>
      <c r="AK691" s="211"/>
      <c r="AL691" s="211"/>
      <c r="AM691" s="211"/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  <c r="BD691" s="211"/>
      <c r="BE691" s="211"/>
      <c r="BF691" s="211"/>
      <c r="BG691" s="211"/>
    </row>
    <row r="692" spans="1:59" ht="12.75" customHeight="1">
      <c r="A692" s="211"/>
      <c r="B692" s="2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</row>
    <row r="693" spans="1:59" ht="12.75" customHeight="1">
      <c r="A693" s="211"/>
      <c r="B693" s="2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</row>
    <row r="694" spans="1:59" ht="12.75" customHeight="1">
      <c r="A694" s="211"/>
      <c r="B694" s="2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</row>
    <row r="695" spans="1:59" ht="12.75" customHeight="1">
      <c r="A695" s="211"/>
      <c r="B695" s="2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</row>
    <row r="696" spans="1:59" ht="12.75" customHeight="1">
      <c r="A696" s="211"/>
      <c r="B696" s="2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</row>
    <row r="697" spans="1:59" ht="12.75" customHeight="1">
      <c r="A697" s="211"/>
      <c r="B697" s="2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1"/>
      <c r="AJ697" s="211"/>
      <c r="AK697" s="211"/>
      <c r="AL697" s="211"/>
      <c r="AM697" s="211"/>
      <c r="AN697" s="211"/>
      <c r="AO697" s="211"/>
      <c r="AP697" s="211"/>
      <c r="AQ697" s="211"/>
      <c r="AR697" s="211"/>
      <c r="AS697" s="211"/>
      <c r="AT697" s="211"/>
      <c r="AU697" s="211"/>
      <c r="AV697" s="211"/>
      <c r="AW697" s="211"/>
      <c r="AX697" s="211"/>
      <c r="AY697" s="211"/>
      <c r="AZ697" s="211"/>
      <c r="BA697" s="211"/>
      <c r="BB697" s="211"/>
      <c r="BC697" s="211"/>
      <c r="BD697" s="211"/>
      <c r="BE697" s="211"/>
      <c r="BF697" s="211"/>
      <c r="BG697" s="211"/>
    </row>
    <row r="698" spans="1:59" ht="12.75" customHeight="1">
      <c r="A698" s="211"/>
      <c r="B698" s="2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  <c r="BC698" s="211"/>
      <c r="BD698" s="211"/>
      <c r="BE698" s="211"/>
      <c r="BF698" s="211"/>
      <c r="BG698" s="211"/>
    </row>
    <row r="699" spans="1:59" ht="12.75" customHeight="1">
      <c r="A699" s="211"/>
      <c r="B699" s="2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  <c r="BC699" s="211"/>
      <c r="BD699" s="211"/>
      <c r="BE699" s="211"/>
      <c r="BF699" s="211"/>
      <c r="BG699" s="211"/>
    </row>
    <row r="700" spans="1:59" ht="12.75" customHeight="1">
      <c r="A700" s="211"/>
      <c r="B700" s="2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G700" s="211"/>
      <c r="AH700" s="211"/>
      <c r="AI700" s="211"/>
      <c r="AJ700" s="211"/>
      <c r="AK700" s="211"/>
      <c r="AL700" s="211"/>
      <c r="AM700" s="211"/>
      <c r="AN700" s="211"/>
      <c r="AO700" s="211"/>
      <c r="AP700" s="211"/>
      <c r="AQ700" s="211"/>
      <c r="AR700" s="211"/>
      <c r="AS700" s="211"/>
      <c r="AT700" s="211"/>
      <c r="AU700" s="211"/>
      <c r="AV700" s="211"/>
      <c r="AW700" s="211"/>
      <c r="AX700" s="211"/>
      <c r="AY700" s="211"/>
      <c r="AZ700" s="211"/>
      <c r="BA700" s="211"/>
      <c r="BB700" s="211"/>
      <c r="BC700" s="211"/>
      <c r="BD700" s="211"/>
      <c r="BE700" s="211"/>
      <c r="BF700" s="211"/>
      <c r="BG700" s="211"/>
    </row>
    <row r="701" spans="1:59" ht="12.75" customHeight="1">
      <c r="A701" s="211"/>
      <c r="B701" s="2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G701" s="211"/>
      <c r="AH701" s="211"/>
      <c r="AI701" s="211"/>
      <c r="AJ701" s="211"/>
      <c r="AK701" s="211"/>
      <c r="AL701" s="211"/>
      <c r="AM701" s="211"/>
      <c r="AN701" s="211"/>
      <c r="AO701" s="211"/>
      <c r="AP701" s="211"/>
      <c r="AQ701" s="211"/>
      <c r="AR701" s="211"/>
      <c r="AS701" s="211"/>
      <c r="AT701" s="211"/>
      <c r="AU701" s="211"/>
      <c r="AV701" s="211"/>
      <c r="AW701" s="211"/>
      <c r="AX701" s="211"/>
      <c r="AY701" s="211"/>
      <c r="AZ701" s="211"/>
      <c r="BA701" s="211"/>
      <c r="BB701" s="211"/>
      <c r="BC701" s="211"/>
      <c r="BD701" s="211"/>
      <c r="BE701" s="211"/>
      <c r="BF701" s="211"/>
      <c r="BG701" s="211"/>
    </row>
    <row r="702" spans="1:59" ht="12.75" customHeight="1">
      <c r="A702" s="211"/>
      <c r="B702" s="2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G702" s="211"/>
      <c r="AH702" s="211"/>
      <c r="AI702" s="211"/>
      <c r="AJ702" s="211"/>
      <c r="AK702" s="211"/>
      <c r="AL702" s="211"/>
      <c r="AM702" s="211"/>
      <c r="AN702" s="211"/>
      <c r="AO702" s="211"/>
      <c r="AP702" s="211"/>
      <c r="AQ702" s="211"/>
      <c r="AR702" s="211"/>
      <c r="AS702" s="211"/>
      <c r="AT702" s="211"/>
      <c r="AU702" s="211"/>
      <c r="AV702" s="211"/>
      <c r="AW702" s="211"/>
      <c r="AX702" s="211"/>
      <c r="AY702" s="211"/>
      <c r="AZ702" s="211"/>
      <c r="BA702" s="211"/>
      <c r="BB702" s="211"/>
      <c r="BC702" s="211"/>
      <c r="BD702" s="211"/>
      <c r="BE702" s="211"/>
      <c r="BF702" s="211"/>
      <c r="BG702" s="211"/>
    </row>
    <row r="703" spans="1:59" ht="12.75" customHeight="1">
      <c r="A703" s="211"/>
      <c r="B703" s="2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G703" s="211"/>
      <c r="AH703" s="211"/>
      <c r="AI703" s="211"/>
      <c r="AJ703" s="211"/>
      <c r="AK703" s="211"/>
      <c r="AL703" s="211"/>
      <c r="AM703" s="211"/>
      <c r="AN703" s="211"/>
      <c r="AO703" s="211"/>
      <c r="AP703" s="211"/>
      <c r="AQ703" s="211"/>
      <c r="AR703" s="211"/>
      <c r="AS703" s="211"/>
      <c r="AT703" s="211"/>
      <c r="AU703" s="211"/>
      <c r="AV703" s="211"/>
      <c r="AW703" s="211"/>
      <c r="AX703" s="211"/>
      <c r="AY703" s="211"/>
      <c r="AZ703" s="211"/>
      <c r="BA703" s="211"/>
      <c r="BB703" s="211"/>
      <c r="BC703" s="211"/>
      <c r="BD703" s="211"/>
      <c r="BE703" s="211"/>
      <c r="BF703" s="211"/>
      <c r="BG703" s="211"/>
    </row>
    <row r="704" spans="1:59" ht="12.75" customHeight="1">
      <c r="A704" s="211"/>
      <c r="B704" s="2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G704" s="211"/>
      <c r="AH704" s="211"/>
      <c r="AI704" s="211"/>
      <c r="AJ704" s="211"/>
      <c r="AK704" s="211"/>
      <c r="AL704" s="211"/>
      <c r="AM704" s="211"/>
      <c r="AN704" s="211"/>
      <c r="AO704" s="211"/>
      <c r="AP704" s="211"/>
      <c r="AQ704" s="211"/>
      <c r="AR704" s="211"/>
      <c r="AS704" s="211"/>
      <c r="AT704" s="211"/>
      <c r="AU704" s="211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</row>
    <row r="705" spans="1:59" ht="12.75" customHeight="1">
      <c r="A705" s="211"/>
      <c r="B705" s="2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211"/>
      <c r="AH705" s="211"/>
      <c r="AI705" s="211"/>
      <c r="AJ705" s="211"/>
      <c r="AK705" s="211"/>
      <c r="AL705" s="211"/>
      <c r="AM705" s="211"/>
      <c r="AN705" s="211"/>
      <c r="AO705" s="211"/>
      <c r="AP705" s="211"/>
      <c r="AQ705" s="211"/>
      <c r="AR705" s="211"/>
      <c r="AS705" s="211"/>
      <c r="AT705" s="211"/>
      <c r="AU705" s="211"/>
      <c r="AV705" s="211"/>
      <c r="AW705" s="211"/>
      <c r="AX705" s="211"/>
      <c r="AY705" s="211"/>
      <c r="AZ705" s="211"/>
      <c r="BA705" s="211"/>
      <c r="BB705" s="211"/>
      <c r="BC705" s="211"/>
      <c r="BD705" s="211"/>
      <c r="BE705" s="211"/>
      <c r="BF705" s="211"/>
      <c r="BG705" s="211"/>
    </row>
    <row r="706" spans="1:59" ht="12.75" customHeight="1">
      <c r="A706" s="211"/>
      <c r="B706" s="2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</row>
    <row r="707" spans="1:59" ht="12.75" customHeight="1">
      <c r="A707" s="211"/>
      <c r="B707" s="2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</row>
    <row r="708" spans="1:59" ht="12.75" customHeight="1">
      <c r="A708" s="211"/>
      <c r="B708" s="2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</row>
    <row r="709" spans="1:59" ht="12.75" customHeight="1">
      <c r="A709" s="211"/>
      <c r="B709" s="2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</row>
    <row r="710" spans="1:59" ht="12.75" customHeight="1">
      <c r="A710" s="211"/>
      <c r="B710" s="2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</row>
    <row r="711" spans="1:59" ht="12.75" customHeight="1">
      <c r="A711" s="211"/>
      <c r="B711" s="2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11"/>
      <c r="AK711" s="211"/>
      <c r="AL711" s="211"/>
      <c r="AM711" s="211"/>
      <c r="AN711" s="211"/>
      <c r="AO711" s="211"/>
      <c r="AP711" s="211"/>
      <c r="AQ711" s="211"/>
      <c r="AR711" s="211"/>
      <c r="AS711" s="211"/>
      <c r="AT711" s="211"/>
      <c r="AU711" s="211"/>
      <c r="AV711" s="211"/>
      <c r="AW711" s="211"/>
      <c r="AX711" s="211"/>
      <c r="AY711" s="211"/>
      <c r="AZ711" s="211"/>
      <c r="BA711" s="211"/>
      <c r="BB711" s="211"/>
      <c r="BC711" s="211"/>
      <c r="BD711" s="211"/>
      <c r="BE711" s="211"/>
      <c r="BF711" s="211"/>
      <c r="BG711" s="211"/>
    </row>
    <row r="712" spans="1:59" ht="12.75" customHeight="1">
      <c r="A712" s="211"/>
      <c r="B712" s="2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1"/>
      <c r="AJ712" s="211"/>
      <c r="AK712" s="211"/>
      <c r="AL712" s="211"/>
      <c r="AM712" s="211"/>
      <c r="AN712" s="211"/>
      <c r="AO712" s="211"/>
      <c r="AP712" s="211"/>
      <c r="AQ712" s="211"/>
      <c r="AR712" s="211"/>
      <c r="AS712" s="211"/>
      <c r="AT712" s="211"/>
      <c r="AU712" s="211"/>
      <c r="AV712" s="211"/>
      <c r="AW712" s="211"/>
      <c r="AX712" s="211"/>
      <c r="AY712" s="211"/>
      <c r="AZ712" s="211"/>
      <c r="BA712" s="211"/>
      <c r="BB712" s="211"/>
      <c r="BC712" s="211"/>
      <c r="BD712" s="211"/>
      <c r="BE712" s="211"/>
      <c r="BF712" s="211"/>
      <c r="BG712" s="211"/>
    </row>
    <row r="713" spans="1:59" ht="12.75" customHeight="1">
      <c r="A713" s="211"/>
      <c r="B713" s="2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G713" s="211"/>
      <c r="AH713" s="211"/>
      <c r="AI713" s="211"/>
      <c r="AJ713" s="211"/>
      <c r="AK713" s="211"/>
      <c r="AL713" s="211"/>
      <c r="AM713" s="211"/>
      <c r="AN713" s="211"/>
      <c r="AO713" s="211"/>
      <c r="AP713" s="211"/>
      <c r="AQ713" s="211"/>
      <c r="AR713" s="211"/>
      <c r="AS713" s="211"/>
      <c r="AT713" s="211"/>
      <c r="AU713" s="211"/>
      <c r="AV713" s="211"/>
      <c r="AW713" s="211"/>
      <c r="AX713" s="211"/>
      <c r="AY713" s="211"/>
      <c r="AZ713" s="211"/>
      <c r="BA713" s="211"/>
      <c r="BB713" s="211"/>
      <c r="BC713" s="211"/>
      <c r="BD713" s="211"/>
      <c r="BE713" s="211"/>
      <c r="BF713" s="211"/>
      <c r="BG713" s="211"/>
    </row>
    <row r="714" spans="1:59" ht="12.75" customHeight="1">
      <c r="A714" s="211"/>
      <c r="B714" s="2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11"/>
      <c r="AJ714" s="211"/>
      <c r="AK714" s="211"/>
      <c r="AL714" s="211"/>
      <c r="AM714" s="211"/>
      <c r="AN714" s="211"/>
      <c r="AO714" s="211"/>
      <c r="AP714" s="211"/>
      <c r="AQ714" s="211"/>
      <c r="AR714" s="211"/>
      <c r="AS714" s="211"/>
      <c r="AT714" s="211"/>
      <c r="AU714" s="211"/>
      <c r="AV714" s="211"/>
      <c r="AW714" s="211"/>
      <c r="AX714" s="211"/>
      <c r="AY714" s="211"/>
      <c r="AZ714" s="211"/>
      <c r="BA714" s="211"/>
      <c r="BB714" s="211"/>
      <c r="BC714" s="211"/>
      <c r="BD714" s="211"/>
      <c r="BE714" s="211"/>
      <c r="BF714" s="211"/>
      <c r="BG714" s="211"/>
    </row>
    <row r="715" spans="1:59" ht="12.75" customHeight="1">
      <c r="A715" s="211"/>
      <c r="B715" s="2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G715" s="211"/>
      <c r="AH715" s="211"/>
      <c r="AI715" s="211"/>
      <c r="AJ715" s="211"/>
      <c r="AK715" s="211"/>
      <c r="AL715" s="211"/>
      <c r="AM715" s="211"/>
      <c r="AN715" s="211"/>
      <c r="AO715" s="211"/>
      <c r="AP715" s="211"/>
      <c r="AQ715" s="211"/>
      <c r="AR715" s="211"/>
      <c r="AS715" s="211"/>
      <c r="AT715" s="211"/>
      <c r="AU715" s="211"/>
      <c r="AV715" s="211"/>
      <c r="AW715" s="211"/>
      <c r="AX715" s="211"/>
      <c r="AY715" s="211"/>
      <c r="AZ715" s="211"/>
      <c r="BA715" s="211"/>
      <c r="BB715" s="211"/>
      <c r="BC715" s="211"/>
      <c r="BD715" s="211"/>
      <c r="BE715" s="211"/>
      <c r="BF715" s="211"/>
      <c r="BG715" s="211"/>
    </row>
    <row r="716" spans="1:59" ht="12.75" customHeight="1">
      <c r="A716" s="211"/>
      <c r="B716" s="2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G716" s="211"/>
      <c r="AH716" s="211"/>
      <c r="AI716" s="211"/>
      <c r="AJ716" s="211"/>
      <c r="AK716" s="211"/>
      <c r="AL716" s="211"/>
      <c r="AM716" s="211"/>
      <c r="AN716" s="211"/>
      <c r="AO716" s="211"/>
      <c r="AP716" s="211"/>
      <c r="AQ716" s="211"/>
      <c r="AR716" s="211"/>
      <c r="AS716" s="211"/>
      <c r="AT716" s="211"/>
      <c r="AU716" s="211"/>
      <c r="AV716" s="211"/>
      <c r="AW716" s="211"/>
      <c r="AX716" s="211"/>
      <c r="AY716" s="211"/>
      <c r="AZ716" s="211"/>
      <c r="BA716" s="211"/>
      <c r="BB716" s="211"/>
      <c r="BC716" s="211"/>
      <c r="BD716" s="211"/>
      <c r="BE716" s="211"/>
      <c r="BF716" s="211"/>
      <c r="BG716" s="211"/>
    </row>
    <row r="717" spans="1:59" ht="12.75" customHeight="1">
      <c r="A717" s="211"/>
      <c r="B717" s="2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G717" s="211"/>
      <c r="AH717" s="211"/>
      <c r="AI717" s="211"/>
      <c r="AJ717" s="211"/>
      <c r="AK717" s="211"/>
      <c r="AL717" s="211"/>
      <c r="AM717" s="211"/>
      <c r="AN717" s="211"/>
      <c r="AO717" s="211"/>
      <c r="AP717" s="211"/>
      <c r="AQ717" s="211"/>
      <c r="AR717" s="211"/>
      <c r="AS717" s="211"/>
      <c r="AT717" s="211"/>
      <c r="AU717" s="211"/>
      <c r="AV717" s="211"/>
      <c r="AW717" s="211"/>
      <c r="AX717" s="211"/>
      <c r="AY717" s="211"/>
      <c r="AZ717" s="211"/>
      <c r="BA717" s="211"/>
      <c r="BB717" s="211"/>
      <c r="BC717" s="211"/>
      <c r="BD717" s="211"/>
      <c r="BE717" s="211"/>
      <c r="BF717" s="211"/>
      <c r="BG717" s="211"/>
    </row>
    <row r="718" spans="1:59" ht="12.75" customHeight="1">
      <c r="A718" s="211"/>
      <c r="B718" s="2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G718" s="211"/>
      <c r="AH718" s="211"/>
      <c r="AI718" s="211"/>
      <c r="AJ718" s="211"/>
      <c r="AK718" s="211"/>
      <c r="AL718" s="211"/>
      <c r="AM718" s="211"/>
      <c r="AN718" s="211"/>
      <c r="AO718" s="211"/>
      <c r="AP718" s="211"/>
      <c r="AQ718" s="211"/>
      <c r="AR718" s="211"/>
      <c r="AS718" s="211"/>
      <c r="AT718" s="211"/>
      <c r="AU718" s="211"/>
      <c r="AV718" s="211"/>
      <c r="AW718" s="211"/>
      <c r="AX718" s="211"/>
      <c r="AY718" s="211"/>
      <c r="AZ718" s="211"/>
      <c r="BA718" s="211"/>
      <c r="BB718" s="211"/>
      <c r="BC718" s="211"/>
      <c r="BD718" s="211"/>
      <c r="BE718" s="211"/>
      <c r="BF718" s="211"/>
      <c r="BG718" s="211"/>
    </row>
    <row r="719" spans="1:59" ht="12.75" customHeight="1">
      <c r="A719" s="211"/>
      <c r="B719" s="2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G719" s="211"/>
      <c r="AH719" s="211"/>
      <c r="AI719" s="211"/>
      <c r="AJ719" s="211"/>
      <c r="AK719" s="211"/>
      <c r="AL719" s="211"/>
      <c r="AM719" s="211"/>
      <c r="AN719" s="211"/>
      <c r="AO719" s="211"/>
      <c r="AP719" s="211"/>
      <c r="AQ719" s="211"/>
      <c r="AR719" s="211"/>
      <c r="AS719" s="211"/>
      <c r="AT719" s="211"/>
      <c r="AU719" s="211"/>
      <c r="AV719" s="211"/>
      <c r="AW719" s="211"/>
      <c r="AX719" s="211"/>
      <c r="AY719" s="211"/>
      <c r="AZ719" s="211"/>
      <c r="BA719" s="211"/>
      <c r="BB719" s="211"/>
      <c r="BC719" s="211"/>
      <c r="BD719" s="211"/>
      <c r="BE719" s="211"/>
      <c r="BF719" s="211"/>
      <c r="BG719" s="211"/>
    </row>
    <row r="720" spans="1:59" ht="12.75" customHeight="1">
      <c r="A720" s="211"/>
      <c r="B720" s="2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G720" s="211"/>
      <c r="AH720" s="211"/>
      <c r="AI720" s="211"/>
      <c r="AJ720" s="211"/>
      <c r="AK720" s="211"/>
      <c r="AL720" s="211"/>
      <c r="AM720" s="211"/>
      <c r="AN720" s="211"/>
      <c r="AO720" s="211"/>
      <c r="AP720" s="211"/>
      <c r="AQ720" s="211"/>
      <c r="AR720" s="211"/>
      <c r="AS720" s="211"/>
      <c r="AT720" s="211"/>
      <c r="AU720" s="211"/>
      <c r="AV720" s="211"/>
      <c r="AW720" s="211"/>
      <c r="AX720" s="211"/>
      <c r="AY720" s="211"/>
      <c r="AZ720" s="211"/>
      <c r="BA720" s="211"/>
      <c r="BB720" s="211"/>
      <c r="BC720" s="211"/>
      <c r="BD720" s="211"/>
      <c r="BE720" s="211"/>
      <c r="BF720" s="211"/>
      <c r="BG720" s="211"/>
    </row>
    <row r="721" spans="1:59" ht="12.75" customHeight="1">
      <c r="A721" s="211"/>
      <c r="B721" s="2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G721" s="211"/>
      <c r="AH721" s="211"/>
      <c r="AI721" s="211"/>
      <c r="AJ721" s="211"/>
      <c r="AK721" s="211"/>
      <c r="AL721" s="211"/>
      <c r="AM721" s="211"/>
      <c r="AN721" s="211"/>
      <c r="AO721" s="211"/>
      <c r="AP721" s="211"/>
      <c r="AQ721" s="211"/>
      <c r="AR721" s="211"/>
      <c r="AS721" s="211"/>
      <c r="AT721" s="211"/>
      <c r="AU721" s="211"/>
      <c r="AV721" s="211"/>
      <c r="AW721" s="211"/>
      <c r="AX721" s="211"/>
      <c r="AY721" s="211"/>
      <c r="AZ721" s="211"/>
      <c r="BA721" s="211"/>
      <c r="BB721" s="211"/>
      <c r="BC721" s="211"/>
      <c r="BD721" s="211"/>
      <c r="BE721" s="211"/>
      <c r="BF721" s="211"/>
      <c r="BG721" s="211"/>
    </row>
    <row r="722" spans="1:59" ht="12.75" customHeight="1">
      <c r="A722" s="211"/>
      <c r="B722" s="2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G722" s="211"/>
      <c r="AH722" s="211"/>
      <c r="AI722" s="211"/>
      <c r="AJ722" s="211"/>
      <c r="AK722" s="211"/>
      <c r="AL722" s="211"/>
      <c r="AM722" s="211"/>
      <c r="AN722" s="211"/>
      <c r="AO722" s="211"/>
      <c r="AP722" s="211"/>
      <c r="AQ722" s="211"/>
      <c r="AR722" s="211"/>
      <c r="AS722" s="211"/>
      <c r="AT722" s="211"/>
      <c r="AU722" s="211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1"/>
    </row>
    <row r="723" spans="1:59" ht="12.75" customHeight="1">
      <c r="A723" s="211"/>
      <c r="B723" s="2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G723" s="211"/>
      <c r="AH723" s="211"/>
      <c r="AI723" s="211"/>
      <c r="AJ723" s="211"/>
      <c r="AK723" s="211"/>
      <c r="AL723" s="211"/>
      <c r="AM723" s="211"/>
      <c r="AN723" s="211"/>
      <c r="AO723" s="211"/>
      <c r="AP723" s="211"/>
      <c r="AQ723" s="211"/>
      <c r="AR723" s="211"/>
      <c r="AS723" s="211"/>
      <c r="AT723" s="211"/>
      <c r="AU723" s="211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</row>
    <row r="724" spans="1:59" ht="12.75" customHeight="1">
      <c r="A724" s="211"/>
      <c r="B724" s="2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G724" s="211"/>
      <c r="AH724" s="211"/>
      <c r="AI724" s="211"/>
      <c r="AJ724" s="211"/>
      <c r="AK724" s="211"/>
      <c r="AL724" s="211"/>
      <c r="AM724" s="211"/>
      <c r="AN724" s="211"/>
      <c r="AO724" s="211"/>
      <c r="AP724" s="211"/>
      <c r="AQ724" s="211"/>
      <c r="AR724" s="211"/>
      <c r="AS724" s="211"/>
      <c r="AT724" s="211"/>
      <c r="AU724" s="211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F724" s="211"/>
      <c r="BG724" s="211"/>
    </row>
    <row r="725" spans="1:59" ht="12.75" customHeight="1">
      <c r="A725" s="211"/>
      <c r="B725" s="2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  <c r="BC725" s="211"/>
      <c r="BD725" s="211"/>
      <c r="BE725" s="211"/>
      <c r="BF725" s="211"/>
      <c r="BG725" s="211"/>
    </row>
    <row r="726" spans="1:59" ht="12.75" customHeight="1">
      <c r="A726" s="211"/>
      <c r="B726" s="2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G726" s="211"/>
      <c r="AH726" s="211"/>
      <c r="AI726" s="211"/>
      <c r="AJ726" s="211"/>
      <c r="AK726" s="211"/>
      <c r="AL726" s="211"/>
      <c r="AM726" s="211"/>
      <c r="AN726" s="211"/>
      <c r="AO726" s="211"/>
      <c r="AP726" s="211"/>
      <c r="AQ726" s="211"/>
      <c r="AR726" s="211"/>
      <c r="AS726" s="211"/>
      <c r="AT726" s="211"/>
      <c r="AU726" s="211"/>
      <c r="AV726" s="211"/>
      <c r="AW726" s="211"/>
      <c r="AX726" s="211"/>
      <c r="AY726" s="211"/>
      <c r="AZ726" s="211"/>
      <c r="BA726" s="211"/>
      <c r="BB726" s="211"/>
      <c r="BC726" s="211"/>
      <c r="BD726" s="211"/>
      <c r="BE726" s="211"/>
      <c r="BF726" s="211"/>
      <c r="BG726" s="211"/>
    </row>
    <row r="727" spans="1:59" ht="12.75" customHeight="1">
      <c r="A727" s="211"/>
      <c r="B727" s="2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G727" s="211"/>
      <c r="AH727" s="211"/>
      <c r="AI727" s="211"/>
      <c r="AJ727" s="211"/>
      <c r="AK727" s="211"/>
      <c r="AL727" s="211"/>
      <c r="AM727" s="211"/>
      <c r="AN727" s="211"/>
      <c r="AO727" s="211"/>
      <c r="AP727" s="211"/>
      <c r="AQ727" s="211"/>
      <c r="AR727" s="211"/>
      <c r="AS727" s="211"/>
      <c r="AT727" s="211"/>
      <c r="AU727" s="211"/>
      <c r="AV727" s="211"/>
      <c r="AW727" s="211"/>
      <c r="AX727" s="211"/>
      <c r="AY727" s="211"/>
      <c r="AZ727" s="211"/>
      <c r="BA727" s="211"/>
      <c r="BB727" s="211"/>
      <c r="BC727" s="211"/>
      <c r="BD727" s="211"/>
      <c r="BE727" s="211"/>
      <c r="BF727" s="211"/>
      <c r="BG727" s="211"/>
    </row>
    <row r="728" spans="1:59" ht="12.75" customHeight="1">
      <c r="A728" s="211"/>
      <c r="B728" s="2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G728" s="211"/>
      <c r="AH728" s="211"/>
      <c r="AI728" s="211"/>
      <c r="AJ728" s="211"/>
      <c r="AK728" s="211"/>
      <c r="AL728" s="211"/>
      <c r="AM728" s="211"/>
      <c r="AN728" s="211"/>
      <c r="AO728" s="211"/>
      <c r="AP728" s="211"/>
      <c r="AQ728" s="211"/>
      <c r="AR728" s="211"/>
      <c r="AS728" s="211"/>
      <c r="AT728" s="211"/>
      <c r="AU728" s="211"/>
      <c r="AV728" s="211"/>
      <c r="AW728" s="211"/>
      <c r="AX728" s="211"/>
      <c r="AY728" s="211"/>
      <c r="AZ728" s="211"/>
      <c r="BA728" s="211"/>
      <c r="BB728" s="211"/>
      <c r="BC728" s="211"/>
      <c r="BD728" s="211"/>
      <c r="BE728" s="211"/>
      <c r="BF728" s="211"/>
      <c r="BG728" s="211"/>
    </row>
    <row r="729" spans="1:59" ht="12.75" customHeight="1">
      <c r="A729" s="211"/>
      <c r="B729" s="2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G729" s="211"/>
      <c r="AH729" s="211"/>
      <c r="AI729" s="211"/>
      <c r="AJ729" s="211"/>
      <c r="AK729" s="211"/>
      <c r="AL729" s="211"/>
      <c r="AM729" s="211"/>
      <c r="AN729" s="211"/>
      <c r="AO729" s="211"/>
      <c r="AP729" s="211"/>
      <c r="AQ729" s="211"/>
      <c r="AR729" s="211"/>
      <c r="AS729" s="211"/>
      <c r="AT729" s="211"/>
      <c r="AU729" s="211"/>
      <c r="AV729" s="211"/>
      <c r="AW729" s="211"/>
      <c r="AX729" s="211"/>
      <c r="AY729" s="211"/>
      <c r="AZ729" s="211"/>
      <c r="BA729" s="211"/>
      <c r="BB729" s="211"/>
      <c r="BC729" s="211"/>
      <c r="BD729" s="211"/>
      <c r="BE729" s="211"/>
      <c r="BF729" s="211"/>
      <c r="BG729" s="211"/>
    </row>
    <row r="730" spans="1:59" ht="12.75" customHeight="1">
      <c r="A730" s="211"/>
      <c r="B730" s="2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G730" s="211"/>
      <c r="AH730" s="211"/>
      <c r="AI730" s="211"/>
      <c r="AJ730" s="211"/>
      <c r="AK730" s="211"/>
      <c r="AL730" s="211"/>
      <c r="AM730" s="211"/>
      <c r="AN730" s="211"/>
      <c r="AO730" s="211"/>
      <c r="AP730" s="211"/>
      <c r="AQ730" s="211"/>
      <c r="AR730" s="211"/>
      <c r="AS730" s="211"/>
      <c r="AT730" s="211"/>
      <c r="AU730" s="211"/>
      <c r="AV730" s="211"/>
      <c r="AW730" s="211"/>
      <c r="AX730" s="211"/>
      <c r="AY730" s="211"/>
      <c r="AZ730" s="211"/>
      <c r="BA730" s="211"/>
      <c r="BB730" s="211"/>
      <c r="BC730" s="211"/>
      <c r="BD730" s="211"/>
      <c r="BE730" s="211"/>
      <c r="BF730" s="211"/>
      <c r="BG730" s="211"/>
    </row>
    <row r="731" spans="1:59" ht="12.75" customHeight="1">
      <c r="A731" s="211"/>
      <c r="B731" s="2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G731" s="211"/>
      <c r="AH731" s="211"/>
      <c r="AI731" s="211"/>
      <c r="AJ731" s="211"/>
      <c r="AK731" s="211"/>
      <c r="AL731" s="211"/>
      <c r="AM731" s="211"/>
      <c r="AN731" s="211"/>
      <c r="AO731" s="211"/>
      <c r="AP731" s="211"/>
      <c r="AQ731" s="211"/>
      <c r="AR731" s="211"/>
      <c r="AS731" s="211"/>
      <c r="AT731" s="211"/>
      <c r="AU731" s="211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</row>
    <row r="732" spans="1:59" ht="12.75" customHeight="1">
      <c r="A732" s="211"/>
      <c r="B732" s="2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G732" s="211"/>
      <c r="AH732" s="211"/>
      <c r="AI732" s="211"/>
      <c r="AJ732" s="211"/>
      <c r="AK732" s="211"/>
      <c r="AL732" s="211"/>
      <c r="AM732" s="211"/>
      <c r="AN732" s="211"/>
      <c r="AO732" s="211"/>
      <c r="AP732" s="211"/>
      <c r="AQ732" s="211"/>
      <c r="AR732" s="211"/>
      <c r="AS732" s="211"/>
      <c r="AT732" s="211"/>
      <c r="AU732" s="211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</row>
    <row r="733" spans="1:59" ht="12.75" customHeight="1">
      <c r="A733" s="211"/>
      <c r="B733" s="2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G733" s="211"/>
      <c r="AH733" s="211"/>
      <c r="AI733" s="211"/>
      <c r="AJ733" s="211"/>
      <c r="AK733" s="211"/>
      <c r="AL733" s="211"/>
      <c r="AM733" s="211"/>
      <c r="AN733" s="211"/>
      <c r="AO733" s="211"/>
      <c r="AP733" s="211"/>
      <c r="AQ733" s="211"/>
      <c r="AR733" s="211"/>
      <c r="AS733" s="211"/>
      <c r="AT733" s="211"/>
      <c r="AU733" s="211"/>
      <c r="AV733" s="211"/>
      <c r="AW733" s="211"/>
      <c r="AX733" s="211"/>
      <c r="AY733" s="211"/>
      <c r="AZ733" s="211"/>
      <c r="BA733" s="211"/>
      <c r="BB733" s="211"/>
      <c r="BC733" s="211"/>
      <c r="BD733" s="211"/>
      <c r="BE733" s="211"/>
      <c r="BF733" s="211"/>
      <c r="BG733" s="211"/>
    </row>
    <row r="734" spans="1:59" ht="12.75" customHeight="1">
      <c r="A734" s="211"/>
      <c r="B734" s="2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G734" s="211"/>
      <c r="AH734" s="211"/>
      <c r="AI734" s="211"/>
      <c r="AJ734" s="211"/>
      <c r="AK734" s="211"/>
      <c r="AL734" s="211"/>
      <c r="AM734" s="211"/>
      <c r="AN734" s="211"/>
      <c r="AO734" s="211"/>
      <c r="AP734" s="211"/>
      <c r="AQ734" s="211"/>
      <c r="AR734" s="211"/>
      <c r="AS734" s="211"/>
      <c r="AT734" s="211"/>
      <c r="AU734" s="211"/>
      <c r="AV734" s="211"/>
      <c r="AW734" s="211"/>
      <c r="AX734" s="211"/>
      <c r="AY734" s="211"/>
      <c r="AZ734" s="211"/>
      <c r="BA734" s="211"/>
      <c r="BB734" s="211"/>
      <c r="BC734" s="211"/>
      <c r="BD734" s="211"/>
      <c r="BE734" s="211"/>
      <c r="BF734" s="211"/>
      <c r="BG734" s="211"/>
    </row>
    <row r="735" spans="1:59" ht="12.75" customHeight="1">
      <c r="A735" s="211"/>
      <c r="B735" s="2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G735" s="211"/>
      <c r="AH735" s="211"/>
      <c r="AI735" s="211"/>
      <c r="AJ735" s="211"/>
      <c r="AK735" s="211"/>
      <c r="AL735" s="211"/>
      <c r="AM735" s="211"/>
      <c r="AN735" s="211"/>
      <c r="AO735" s="211"/>
      <c r="AP735" s="211"/>
      <c r="AQ735" s="211"/>
      <c r="AR735" s="211"/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</row>
    <row r="736" spans="1:59" ht="12.75" customHeight="1">
      <c r="A736" s="211"/>
      <c r="B736" s="2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G736" s="211"/>
      <c r="AH736" s="211"/>
      <c r="AI736" s="211"/>
      <c r="AJ736" s="211"/>
      <c r="AK736" s="211"/>
      <c r="AL736" s="211"/>
      <c r="AM736" s="211"/>
      <c r="AN736" s="211"/>
      <c r="AO736" s="211"/>
      <c r="AP736" s="211"/>
      <c r="AQ736" s="211"/>
      <c r="AR736" s="211"/>
      <c r="AS736" s="211"/>
      <c r="AT736" s="211"/>
      <c r="AU736" s="211"/>
      <c r="AV736" s="211"/>
      <c r="AW736" s="211"/>
      <c r="AX736" s="211"/>
      <c r="AY736" s="211"/>
      <c r="AZ736" s="211"/>
      <c r="BA736" s="211"/>
      <c r="BB736" s="211"/>
      <c r="BC736" s="211"/>
      <c r="BD736" s="211"/>
      <c r="BE736" s="211"/>
      <c r="BF736" s="211"/>
      <c r="BG736" s="211"/>
    </row>
    <row r="737" spans="1:59" ht="12.75" customHeight="1">
      <c r="A737" s="211"/>
      <c r="B737" s="2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G737" s="211"/>
      <c r="AH737" s="211"/>
      <c r="AI737" s="211"/>
      <c r="AJ737" s="211"/>
      <c r="AK737" s="211"/>
      <c r="AL737" s="211"/>
      <c r="AM737" s="211"/>
      <c r="AN737" s="211"/>
      <c r="AO737" s="211"/>
      <c r="AP737" s="211"/>
      <c r="AQ737" s="211"/>
      <c r="AR737" s="211"/>
      <c r="AS737" s="211"/>
      <c r="AT737" s="211"/>
      <c r="AU737" s="211"/>
      <c r="AV737" s="211"/>
      <c r="AW737" s="211"/>
      <c r="AX737" s="211"/>
      <c r="AY737" s="211"/>
      <c r="AZ737" s="211"/>
      <c r="BA737" s="211"/>
      <c r="BB737" s="211"/>
      <c r="BC737" s="211"/>
      <c r="BD737" s="211"/>
      <c r="BE737" s="211"/>
      <c r="BF737" s="211"/>
      <c r="BG737" s="211"/>
    </row>
    <row r="738" spans="1:59" ht="12.75" customHeight="1">
      <c r="A738" s="211"/>
      <c r="B738" s="2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G738" s="211"/>
      <c r="AH738" s="211"/>
      <c r="AI738" s="211"/>
      <c r="AJ738" s="211"/>
      <c r="AK738" s="211"/>
      <c r="AL738" s="211"/>
      <c r="AM738" s="211"/>
      <c r="AN738" s="211"/>
      <c r="AO738" s="211"/>
      <c r="AP738" s="211"/>
      <c r="AQ738" s="211"/>
      <c r="AR738" s="211"/>
      <c r="AS738" s="211"/>
      <c r="AT738" s="211"/>
      <c r="AU738" s="211"/>
      <c r="AV738" s="211"/>
      <c r="AW738" s="211"/>
      <c r="AX738" s="211"/>
      <c r="AY738" s="211"/>
      <c r="AZ738" s="211"/>
      <c r="BA738" s="211"/>
      <c r="BB738" s="211"/>
      <c r="BC738" s="211"/>
      <c r="BD738" s="211"/>
      <c r="BE738" s="211"/>
      <c r="BF738" s="211"/>
      <c r="BG738" s="211"/>
    </row>
    <row r="739" spans="1:59" ht="12.75" customHeight="1">
      <c r="A739" s="211"/>
      <c r="B739" s="2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G739" s="211"/>
      <c r="AH739" s="211"/>
      <c r="AI739" s="211"/>
      <c r="AJ739" s="211"/>
      <c r="AK739" s="211"/>
      <c r="AL739" s="211"/>
      <c r="AM739" s="211"/>
      <c r="AN739" s="211"/>
      <c r="AO739" s="211"/>
      <c r="AP739" s="211"/>
      <c r="AQ739" s="211"/>
      <c r="AR739" s="211"/>
      <c r="AS739" s="211"/>
      <c r="AT739" s="211"/>
      <c r="AU739" s="211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  <c r="BF739" s="211"/>
      <c r="BG739" s="211"/>
    </row>
    <row r="740" spans="1:59" ht="12.75" customHeight="1">
      <c r="A740" s="211"/>
      <c r="B740" s="2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G740" s="211"/>
      <c r="AH740" s="211"/>
      <c r="AI740" s="211"/>
      <c r="AJ740" s="211"/>
      <c r="AK740" s="211"/>
      <c r="AL740" s="211"/>
      <c r="AM740" s="211"/>
      <c r="AN740" s="211"/>
      <c r="AO740" s="211"/>
      <c r="AP740" s="211"/>
      <c r="AQ740" s="211"/>
      <c r="AR740" s="211"/>
      <c r="AS740" s="211"/>
      <c r="AT740" s="211"/>
      <c r="AU740" s="211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</row>
    <row r="741" spans="1:59" ht="12.75" customHeight="1">
      <c r="A741" s="211"/>
      <c r="B741" s="2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G741" s="211"/>
      <c r="AH741" s="211"/>
      <c r="AI741" s="211"/>
      <c r="AJ741" s="211"/>
      <c r="AK741" s="211"/>
      <c r="AL741" s="211"/>
      <c r="AM741" s="211"/>
      <c r="AN741" s="211"/>
      <c r="AO741" s="211"/>
      <c r="AP741" s="211"/>
      <c r="AQ741" s="211"/>
      <c r="AR741" s="211"/>
      <c r="AS741" s="211"/>
      <c r="AT741" s="211"/>
      <c r="AU741" s="211"/>
      <c r="AV741" s="211"/>
      <c r="AW741" s="211"/>
      <c r="AX741" s="211"/>
      <c r="AY741" s="211"/>
      <c r="AZ741" s="211"/>
      <c r="BA741" s="211"/>
      <c r="BB741" s="211"/>
      <c r="BC741" s="211"/>
      <c r="BD741" s="211"/>
      <c r="BE741" s="211"/>
      <c r="BF741" s="211"/>
      <c r="BG741" s="211"/>
    </row>
    <row r="742" spans="1:59" ht="12.75" customHeight="1">
      <c r="A742" s="211"/>
      <c r="B742" s="2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G742" s="211"/>
      <c r="AH742" s="211"/>
      <c r="AI742" s="211"/>
      <c r="AJ742" s="211"/>
      <c r="AK742" s="211"/>
      <c r="AL742" s="211"/>
      <c r="AM742" s="211"/>
      <c r="AN742" s="211"/>
      <c r="AO742" s="211"/>
      <c r="AP742" s="211"/>
      <c r="AQ742" s="211"/>
      <c r="AR742" s="211"/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F742" s="211"/>
      <c r="BG742" s="211"/>
    </row>
    <row r="743" spans="1:59" ht="12.75" customHeight="1">
      <c r="A743" s="211"/>
      <c r="B743" s="2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G743" s="211"/>
      <c r="AH743" s="211"/>
      <c r="AI743" s="211"/>
      <c r="AJ743" s="211"/>
      <c r="AK743" s="211"/>
      <c r="AL743" s="211"/>
      <c r="AM743" s="211"/>
      <c r="AN743" s="211"/>
      <c r="AO743" s="211"/>
      <c r="AP743" s="211"/>
      <c r="AQ743" s="211"/>
      <c r="AR743" s="211"/>
      <c r="AS743" s="211"/>
      <c r="AT743" s="211"/>
      <c r="AU743" s="211"/>
      <c r="AV743" s="211"/>
      <c r="AW743" s="211"/>
      <c r="AX743" s="211"/>
      <c r="AY743" s="211"/>
      <c r="AZ743" s="211"/>
      <c r="BA743" s="211"/>
      <c r="BB743" s="211"/>
      <c r="BC743" s="211"/>
      <c r="BD743" s="211"/>
      <c r="BE743" s="211"/>
      <c r="BF743" s="211"/>
      <c r="BG743" s="211"/>
    </row>
    <row r="744" spans="1:59" ht="12.75" customHeight="1">
      <c r="A744" s="211"/>
      <c r="B744" s="2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G744" s="211"/>
      <c r="AH744" s="211"/>
      <c r="AI744" s="211"/>
      <c r="AJ744" s="211"/>
      <c r="AK744" s="211"/>
      <c r="AL744" s="211"/>
      <c r="AM744" s="211"/>
      <c r="AN744" s="211"/>
      <c r="AO744" s="211"/>
      <c r="AP744" s="211"/>
      <c r="AQ744" s="211"/>
      <c r="AR744" s="211"/>
      <c r="AS744" s="211"/>
      <c r="AT744" s="211"/>
      <c r="AU744" s="211"/>
      <c r="AV744" s="211"/>
      <c r="AW744" s="211"/>
      <c r="AX744" s="211"/>
      <c r="AY744" s="211"/>
      <c r="AZ744" s="211"/>
      <c r="BA744" s="211"/>
      <c r="BB744" s="211"/>
      <c r="BC744" s="211"/>
      <c r="BD744" s="211"/>
      <c r="BE744" s="211"/>
      <c r="BF744" s="211"/>
      <c r="BG744" s="211"/>
    </row>
    <row r="745" spans="1:59" ht="12.75" customHeight="1">
      <c r="A745" s="211"/>
      <c r="B745" s="2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G745" s="211"/>
      <c r="AH745" s="211"/>
      <c r="AI745" s="211"/>
      <c r="AJ745" s="211"/>
      <c r="AK745" s="211"/>
      <c r="AL745" s="211"/>
      <c r="AM745" s="211"/>
      <c r="AN745" s="211"/>
      <c r="AO745" s="211"/>
      <c r="AP745" s="211"/>
      <c r="AQ745" s="211"/>
      <c r="AR745" s="211"/>
      <c r="AS745" s="211"/>
      <c r="AT745" s="211"/>
      <c r="AU745" s="211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</row>
    <row r="746" spans="1:59" ht="12.75" customHeight="1">
      <c r="A746" s="211"/>
      <c r="B746" s="2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G746" s="211"/>
      <c r="AH746" s="211"/>
      <c r="AI746" s="211"/>
      <c r="AJ746" s="211"/>
      <c r="AK746" s="211"/>
      <c r="AL746" s="211"/>
      <c r="AM746" s="211"/>
      <c r="AN746" s="211"/>
      <c r="AO746" s="211"/>
      <c r="AP746" s="211"/>
      <c r="AQ746" s="211"/>
      <c r="AR746" s="211"/>
      <c r="AS746" s="211"/>
      <c r="AT746" s="211"/>
      <c r="AU746" s="211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F746" s="211"/>
      <c r="BG746" s="211"/>
    </row>
    <row r="747" spans="1:59" ht="12.75" customHeight="1">
      <c r="A747" s="211"/>
      <c r="B747" s="2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G747" s="211"/>
      <c r="AH747" s="211"/>
      <c r="AI747" s="211"/>
      <c r="AJ747" s="211"/>
      <c r="AK747" s="211"/>
      <c r="AL747" s="211"/>
      <c r="AM747" s="211"/>
      <c r="AN747" s="211"/>
      <c r="AO747" s="211"/>
      <c r="AP747" s="211"/>
      <c r="AQ747" s="211"/>
      <c r="AR747" s="211"/>
      <c r="AS747" s="211"/>
      <c r="AT747" s="211"/>
      <c r="AU747" s="211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</row>
    <row r="748" spans="1:59" ht="12.75" customHeight="1">
      <c r="A748" s="211"/>
      <c r="B748" s="2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G748" s="211"/>
      <c r="AH748" s="211"/>
      <c r="AI748" s="211"/>
      <c r="AJ748" s="211"/>
      <c r="AK748" s="211"/>
      <c r="AL748" s="211"/>
      <c r="AM748" s="211"/>
      <c r="AN748" s="211"/>
      <c r="AO748" s="211"/>
      <c r="AP748" s="211"/>
      <c r="AQ748" s="211"/>
      <c r="AR748" s="211"/>
      <c r="AS748" s="211"/>
      <c r="AT748" s="211"/>
      <c r="AU748" s="211"/>
      <c r="AV748" s="211"/>
      <c r="AW748" s="211"/>
      <c r="AX748" s="211"/>
      <c r="AY748" s="211"/>
      <c r="AZ748" s="211"/>
      <c r="BA748" s="211"/>
      <c r="BB748" s="211"/>
      <c r="BC748" s="211"/>
      <c r="BD748" s="211"/>
      <c r="BE748" s="211"/>
      <c r="BF748" s="211"/>
      <c r="BG748" s="211"/>
    </row>
    <row r="749" spans="1:59" ht="12.75" customHeight="1">
      <c r="A749" s="211"/>
      <c r="B749" s="2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G749" s="211"/>
      <c r="AH749" s="211"/>
      <c r="AI749" s="211"/>
      <c r="AJ749" s="211"/>
      <c r="AK749" s="211"/>
      <c r="AL749" s="211"/>
      <c r="AM749" s="211"/>
      <c r="AN749" s="211"/>
      <c r="AO749" s="211"/>
      <c r="AP749" s="211"/>
      <c r="AQ749" s="211"/>
      <c r="AR749" s="211"/>
      <c r="AS749" s="211"/>
      <c r="AT749" s="211"/>
      <c r="AU749" s="211"/>
      <c r="AV749" s="211"/>
      <c r="AW749" s="211"/>
      <c r="AX749" s="211"/>
      <c r="AY749" s="211"/>
      <c r="AZ749" s="211"/>
      <c r="BA749" s="211"/>
      <c r="BB749" s="211"/>
      <c r="BC749" s="211"/>
      <c r="BD749" s="211"/>
      <c r="BE749" s="211"/>
      <c r="BF749" s="211"/>
      <c r="BG749" s="211"/>
    </row>
    <row r="750" spans="1:59" ht="12.75" customHeight="1">
      <c r="A750" s="211"/>
      <c r="B750" s="2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G750" s="211"/>
      <c r="AH750" s="211"/>
      <c r="AI750" s="211"/>
      <c r="AJ750" s="211"/>
      <c r="AK750" s="211"/>
      <c r="AL750" s="211"/>
      <c r="AM750" s="211"/>
      <c r="AN750" s="211"/>
      <c r="AO750" s="211"/>
      <c r="AP750" s="211"/>
      <c r="AQ750" s="211"/>
      <c r="AR750" s="211"/>
      <c r="AS750" s="211"/>
      <c r="AT750" s="211"/>
      <c r="AU750" s="211"/>
      <c r="AV750" s="211"/>
      <c r="AW750" s="211"/>
      <c r="AX750" s="211"/>
      <c r="AY750" s="211"/>
      <c r="AZ750" s="211"/>
      <c r="BA750" s="211"/>
      <c r="BB750" s="211"/>
      <c r="BC750" s="211"/>
      <c r="BD750" s="211"/>
      <c r="BE750" s="211"/>
      <c r="BF750" s="211"/>
      <c r="BG750" s="211"/>
    </row>
    <row r="751" spans="1:59" ht="12.75" customHeight="1">
      <c r="A751" s="211"/>
      <c r="B751" s="2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G751" s="211"/>
      <c r="AH751" s="211"/>
      <c r="AI751" s="211"/>
      <c r="AJ751" s="211"/>
      <c r="AK751" s="211"/>
      <c r="AL751" s="211"/>
      <c r="AM751" s="211"/>
      <c r="AN751" s="211"/>
      <c r="AO751" s="211"/>
      <c r="AP751" s="211"/>
      <c r="AQ751" s="211"/>
      <c r="AR751" s="211"/>
      <c r="AS751" s="211"/>
      <c r="AT751" s="211"/>
      <c r="AU751" s="211"/>
      <c r="AV751" s="211"/>
      <c r="AW751" s="211"/>
      <c r="AX751" s="211"/>
      <c r="AY751" s="211"/>
      <c r="AZ751" s="211"/>
      <c r="BA751" s="211"/>
      <c r="BB751" s="211"/>
      <c r="BC751" s="211"/>
      <c r="BD751" s="211"/>
      <c r="BE751" s="211"/>
      <c r="BF751" s="211"/>
      <c r="BG751" s="211"/>
    </row>
    <row r="752" spans="1:59" ht="12.75" customHeight="1">
      <c r="A752" s="211"/>
      <c r="B752" s="2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G752" s="211"/>
      <c r="AH752" s="211"/>
      <c r="AI752" s="211"/>
      <c r="AJ752" s="211"/>
      <c r="AK752" s="211"/>
      <c r="AL752" s="211"/>
      <c r="AM752" s="211"/>
      <c r="AN752" s="211"/>
      <c r="AO752" s="211"/>
      <c r="AP752" s="211"/>
      <c r="AQ752" s="211"/>
      <c r="AR752" s="211"/>
      <c r="AS752" s="211"/>
      <c r="AT752" s="211"/>
      <c r="AU752" s="211"/>
      <c r="AV752" s="211"/>
      <c r="AW752" s="211"/>
      <c r="AX752" s="211"/>
      <c r="AY752" s="211"/>
      <c r="AZ752" s="211"/>
      <c r="BA752" s="211"/>
      <c r="BB752" s="211"/>
      <c r="BC752" s="211"/>
      <c r="BD752" s="211"/>
      <c r="BE752" s="211"/>
      <c r="BF752" s="211"/>
      <c r="BG752" s="211"/>
    </row>
    <row r="753" spans="1:59" ht="12.75" customHeight="1">
      <c r="A753" s="211"/>
      <c r="B753" s="2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G753" s="211"/>
      <c r="AH753" s="211"/>
      <c r="AI753" s="211"/>
      <c r="AJ753" s="211"/>
      <c r="AK753" s="211"/>
      <c r="AL753" s="211"/>
      <c r="AM753" s="211"/>
      <c r="AN753" s="211"/>
      <c r="AO753" s="211"/>
      <c r="AP753" s="211"/>
      <c r="AQ753" s="211"/>
      <c r="AR753" s="211"/>
      <c r="AS753" s="211"/>
      <c r="AT753" s="211"/>
      <c r="AU753" s="211"/>
      <c r="AV753" s="211"/>
      <c r="AW753" s="211"/>
      <c r="AX753" s="211"/>
      <c r="AY753" s="211"/>
      <c r="AZ753" s="211"/>
      <c r="BA753" s="211"/>
      <c r="BB753" s="211"/>
      <c r="BC753" s="211"/>
      <c r="BD753" s="211"/>
      <c r="BE753" s="211"/>
      <c r="BF753" s="211"/>
      <c r="BG753" s="211"/>
    </row>
    <row r="754" spans="1:59" ht="12.75" customHeight="1">
      <c r="A754" s="211"/>
      <c r="B754" s="2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G754" s="211"/>
      <c r="AH754" s="211"/>
      <c r="AI754" s="211"/>
      <c r="AJ754" s="211"/>
      <c r="AK754" s="211"/>
      <c r="AL754" s="211"/>
      <c r="AM754" s="211"/>
      <c r="AN754" s="211"/>
      <c r="AO754" s="211"/>
      <c r="AP754" s="211"/>
      <c r="AQ754" s="211"/>
      <c r="AR754" s="211"/>
      <c r="AS754" s="211"/>
      <c r="AT754" s="211"/>
      <c r="AU754" s="211"/>
      <c r="AV754" s="211"/>
      <c r="AW754" s="211"/>
      <c r="AX754" s="211"/>
      <c r="AY754" s="211"/>
      <c r="AZ754" s="211"/>
      <c r="BA754" s="211"/>
      <c r="BB754" s="211"/>
      <c r="BC754" s="211"/>
      <c r="BD754" s="211"/>
      <c r="BE754" s="211"/>
      <c r="BF754" s="211"/>
      <c r="BG754" s="211"/>
    </row>
    <row r="755" spans="1:59" ht="12.75" customHeight="1">
      <c r="A755" s="211"/>
      <c r="B755" s="2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G755" s="211"/>
      <c r="AH755" s="211"/>
      <c r="AI755" s="211"/>
      <c r="AJ755" s="211"/>
      <c r="AK755" s="211"/>
      <c r="AL755" s="211"/>
      <c r="AM755" s="211"/>
      <c r="AN755" s="211"/>
      <c r="AO755" s="211"/>
      <c r="AP755" s="211"/>
      <c r="AQ755" s="211"/>
      <c r="AR755" s="211"/>
      <c r="AS755" s="211"/>
      <c r="AT755" s="211"/>
      <c r="AU755" s="211"/>
      <c r="AV755" s="211"/>
      <c r="AW755" s="211"/>
      <c r="AX755" s="211"/>
      <c r="AY755" s="211"/>
      <c r="AZ755" s="211"/>
      <c r="BA755" s="211"/>
      <c r="BB755" s="211"/>
      <c r="BC755" s="211"/>
      <c r="BD755" s="211"/>
      <c r="BE755" s="211"/>
      <c r="BF755" s="211"/>
      <c r="BG755" s="211"/>
    </row>
    <row r="756" spans="1:59" ht="12.75" customHeight="1">
      <c r="A756" s="211"/>
      <c r="B756" s="2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G756" s="211"/>
      <c r="AH756" s="211"/>
      <c r="AI756" s="211"/>
      <c r="AJ756" s="211"/>
      <c r="AK756" s="211"/>
      <c r="AL756" s="211"/>
      <c r="AM756" s="211"/>
      <c r="AN756" s="211"/>
      <c r="AO756" s="211"/>
      <c r="AP756" s="211"/>
      <c r="AQ756" s="211"/>
      <c r="AR756" s="211"/>
      <c r="AS756" s="211"/>
      <c r="AT756" s="211"/>
      <c r="AU756" s="211"/>
      <c r="AV756" s="211"/>
      <c r="AW756" s="211"/>
      <c r="AX756" s="211"/>
      <c r="AY756" s="211"/>
      <c r="AZ756" s="211"/>
      <c r="BA756" s="211"/>
      <c r="BB756" s="211"/>
      <c r="BC756" s="211"/>
      <c r="BD756" s="211"/>
      <c r="BE756" s="211"/>
      <c r="BF756" s="211"/>
      <c r="BG756" s="211"/>
    </row>
    <row r="757" spans="1:59" ht="12.75" customHeight="1">
      <c r="A757" s="211"/>
      <c r="B757" s="2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G757" s="211"/>
      <c r="AH757" s="211"/>
      <c r="AI757" s="211"/>
      <c r="AJ757" s="211"/>
      <c r="AK757" s="211"/>
      <c r="AL757" s="211"/>
      <c r="AM757" s="211"/>
      <c r="AN757" s="211"/>
      <c r="AO757" s="211"/>
      <c r="AP757" s="211"/>
      <c r="AQ757" s="211"/>
      <c r="AR757" s="211"/>
      <c r="AS757" s="211"/>
      <c r="AT757" s="211"/>
      <c r="AU757" s="211"/>
      <c r="AV757" s="211"/>
      <c r="AW757" s="211"/>
      <c r="AX757" s="211"/>
      <c r="AY757" s="211"/>
      <c r="AZ757" s="211"/>
      <c r="BA757" s="211"/>
      <c r="BB757" s="211"/>
      <c r="BC757" s="211"/>
      <c r="BD757" s="211"/>
      <c r="BE757" s="211"/>
      <c r="BF757" s="211"/>
      <c r="BG757" s="211"/>
    </row>
    <row r="758" spans="1:59" ht="12.75" customHeight="1">
      <c r="A758" s="211"/>
      <c r="B758" s="2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G758" s="211"/>
      <c r="AH758" s="211"/>
      <c r="AI758" s="211"/>
      <c r="AJ758" s="211"/>
      <c r="AK758" s="211"/>
      <c r="AL758" s="211"/>
      <c r="AM758" s="211"/>
      <c r="AN758" s="211"/>
      <c r="AO758" s="211"/>
      <c r="AP758" s="211"/>
      <c r="AQ758" s="211"/>
      <c r="AR758" s="211"/>
      <c r="AS758" s="211"/>
      <c r="AT758" s="211"/>
      <c r="AU758" s="211"/>
      <c r="AV758" s="211"/>
      <c r="AW758" s="211"/>
      <c r="AX758" s="211"/>
      <c r="AY758" s="211"/>
      <c r="AZ758" s="211"/>
      <c r="BA758" s="211"/>
      <c r="BB758" s="211"/>
      <c r="BC758" s="211"/>
      <c r="BD758" s="211"/>
      <c r="BE758" s="211"/>
      <c r="BF758" s="211"/>
      <c r="BG758" s="211"/>
    </row>
    <row r="759" spans="1:59" ht="12.75" customHeight="1">
      <c r="A759" s="211"/>
      <c r="B759" s="2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G759" s="211"/>
      <c r="AH759" s="211"/>
      <c r="AI759" s="211"/>
      <c r="AJ759" s="211"/>
      <c r="AK759" s="211"/>
      <c r="AL759" s="211"/>
      <c r="AM759" s="211"/>
      <c r="AN759" s="211"/>
      <c r="AO759" s="211"/>
      <c r="AP759" s="211"/>
      <c r="AQ759" s="211"/>
      <c r="AR759" s="211"/>
      <c r="AS759" s="211"/>
      <c r="AT759" s="211"/>
      <c r="AU759" s="211"/>
      <c r="AV759" s="211"/>
      <c r="AW759" s="211"/>
      <c r="AX759" s="211"/>
      <c r="AY759" s="211"/>
      <c r="AZ759" s="211"/>
      <c r="BA759" s="211"/>
      <c r="BB759" s="211"/>
      <c r="BC759" s="211"/>
      <c r="BD759" s="211"/>
      <c r="BE759" s="211"/>
      <c r="BF759" s="211"/>
      <c r="BG759" s="211"/>
    </row>
    <row r="760" spans="1:59" ht="12.75" customHeight="1">
      <c r="A760" s="211"/>
      <c r="B760" s="2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G760" s="211"/>
      <c r="AH760" s="211"/>
      <c r="AI760" s="211"/>
      <c r="AJ760" s="211"/>
      <c r="AK760" s="211"/>
      <c r="AL760" s="211"/>
      <c r="AM760" s="211"/>
      <c r="AN760" s="211"/>
      <c r="AO760" s="211"/>
      <c r="AP760" s="211"/>
      <c r="AQ760" s="211"/>
      <c r="AR760" s="211"/>
      <c r="AS760" s="211"/>
      <c r="AT760" s="211"/>
      <c r="AU760" s="211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</row>
    <row r="761" spans="1:59" ht="12.75" customHeight="1">
      <c r="A761" s="211"/>
      <c r="B761" s="2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G761" s="211"/>
      <c r="AH761" s="211"/>
      <c r="AI761" s="211"/>
      <c r="AJ761" s="211"/>
      <c r="AK761" s="211"/>
      <c r="AL761" s="211"/>
      <c r="AM761" s="211"/>
      <c r="AN761" s="211"/>
      <c r="AO761" s="211"/>
      <c r="AP761" s="211"/>
      <c r="AQ761" s="211"/>
      <c r="AR761" s="211"/>
      <c r="AS761" s="211"/>
      <c r="AT761" s="211"/>
      <c r="AU761" s="211"/>
      <c r="AV761" s="211"/>
      <c r="AW761" s="211"/>
      <c r="AX761" s="211"/>
      <c r="AY761" s="211"/>
      <c r="AZ761" s="211"/>
      <c r="BA761" s="211"/>
      <c r="BB761" s="211"/>
      <c r="BC761" s="211"/>
      <c r="BD761" s="211"/>
      <c r="BE761" s="211"/>
      <c r="BF761" s="211"/>
      <c r="BG761" s="211"/>
    </row>
    <row r="762" spans="1:59" ht="12.75" customHeight="1">
      <c r="A762" s="211"/>
      <c r="B762" s="2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G762" s="211"/>
      <c r="AH762" s="211"/>
      <c r="AI762" s="211"/>
      <c r="AJ762" s="211"/>
      <c r="AK762" s="211"/>
      <c r="AL762" s="211"/>
      <c r="AM762" s="211"/>
      <c r="AN762" s="211"/>
      <c r="AO762" s="211"/>
      <c r="AP762" s="211"/>
      <c r="AQ762" s="211"/>
      <c r="AR762" s="211"/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</row>
    <row r="763" spans="1:59" ht="12.75" customHeight="1">
      <c r="A763" s="211"/>
      <c r="B763" s="2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G763" s="211"/>
      <c r="AH763" s="211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</row>
    <row r="764" spans="1:59" ht="12.75" customHeight="1">
      <c r="A764" s="211"/>
      <c r="B764" s="2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G764" s="211"/>
      <c r="AH764" s="211"/>
      <c r="AI764" s="211"/>
      <c r="AJ764" s="211"/>
      <c r="AK764" s="211"/>
      <c r="AL764" s="211"/>
      <c r="AM764" s="211"/>
      <c r="AN764" s="211"/>
      <c r="AO764" s="211"/>
      <c r="AP764" s="211"/>
      <c r="AQ764" s="211"/>
      <c r="AR764" s="211"/>
      <c r="AS764" s="211"/>
      <c r="AT764" s="211"/>
      <c r="AU764" s="211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</row>
    <row r="765" spans="1:59" ht="12.75" customHeight="1">
      <c r="A765" s="211"/>
      <c r="B765" s="2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G765" s="211"/>
      <c r="AH765" s="211"/>
      <c r="AI765" s="211"/>
      <c r="AJ765" s="211"/>
      <c r="AK765" s="211"/>
      <c r="AL765" s="211"/>
      <c r="AM765" s="211"/>
      <c r="AN765" s="211"/>
      <c r="AO765" s="211"/>
      <c r="AP765" s="211"/>
      <c r="AQ765" s="211"/>
      <c r="AR765" s="211"/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</row>
    <row r="766" spans="1:59" ht="12.75" customHeight="1">
      <c r="A766" s="211"/>
      <c r="B766" s="2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G766" s="211"/>
      <c r="AH766" s="211"/>
      <c r="AI766" s="211"/>
      <c r="AJ766" s="211"/>
      <c r="AK766" s="211"/>
      <c r="AL766" s="211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</row>
    <row r="767" spans="1:59" ht="12.75" customHeight="1">
      <c r="A767" s="211"/>
      <c r="B767" s="2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11"/>
      <c r="AK767" s="211"/>
      <c r="AL767" s="211"/>
      <c r="AM767" s="211"/>
      <c r="AN767" s="211"/>
      <c r="AO767" s="211"/>
      <c r="AP767" s="211"/>
      <c r="AQ767" s="211"/>
      <c r="AR767" s="211"/>
      <c r="AS767" s="211"/>
      <c r="AT767" s="211"/>
      <c r="AU767" s="211"/>
      <c r="AV767" s="211"/>
      <c r="AW767" s="211"/>
      <c r="AX767" s="211"/>
      <c r="AY767" s="211"/>
      <c r="AZ767" s="211"/>
      <c r="BA767" s="211"/>
      <c r="BB767" s="211"/>
      <c r="BC767" s="211"/>
      <c r="BD767" s="211"/>
      <c r="BE767" s="211"/>
      <c r="BF767" s="211"/>
      <c r="BG767" s="211"/>
    </row>
    <row r="768" spans="1:59" ht="12.75" customHeight="1">
      <c r="A768" s="211"/>
      <c r="B768" s="2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G768" s="211"/>
      <c r="AH768" s="211"/>
      <c r="AI768" s="211"/>
      <c r="AJ768" s="211"/>
      <c r="AK768" s="211"/>
      <c r="AL768" s="211"/>
      <c r="AM768" s="211"/>
      <c r="AN768" s="211"/>
      <c r="AO768" s="211"/>
      <c r="AP768" s="211"/>
      <c r="AQ768" s="211"/>
      <c r="AR768" s="211"/>
      <c r="AS768" s="211"/>
      <c r="AT768" s="211"/>
      <c r="AU768" s="211"/>
      <c r="AV768" s="211"/>
      <c r="AW768" s="211"/>
      <c r="AX768" s="211"/>
      <c r="AY768" s="211"/>
      <c r="AZ768" s="211"/>
      <c r="BA768" s="211"/>
      <c r="BB768" s="211"/>
      <c r="BC768" s="211"/>
      <c r="BD768" s="211"/>
      <c r="BE768" s="211"/>
      <c r="BF768" s="211"/>
      <c r="BG768" s="211"/>
    </row>
    <row r="769" spans="1:59" ht="12.75" customHeight="1">
      <c r="A769" s="211"/>
      <c r="B769" s="2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G769" s="211"/>
      <c r="AH769" s="211"/>
      <c r="AI769" s="211"/>
      <c r="AJ769" s="211"/>
      <c r="AK769" s="211"/>
      <c r="AL769" s="211"/>
      <c r="AM769" s="211"/>
      <c r="AN769" s="211"/>
      <c r="AO769" s="211"/>
      <c r="AP769" s="211"/>
      <c r="AQ769" s="211"/>
      <c r="AR769" s="211"/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  <c r="BF769" s="211"/>
      <c r="BG769" s="211"/>
    </row>
    <row r="770" spans="1:59" ht="12.75" customHeight="1">
      <c r="A770" s="211"/>
      <c r="B770" s="2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G770" s="211"/>
      <c r="AH770" s="211"/>
      <c r="AI770" s="211"/>
      <c r="AJ770" s="211"/>
      <c r="AK770" s="211"/>
      <c r="AL770" s="211"/>
      <c r="AM770" s="211"/>
      <c r="AN770" s="211"/>
      <c r="AO770" s="211"/>
      <c r="AP770" s="211"/>
      <c r="AQ770" s="211"/>
      <c r="AR770" s="211"/>
      <c r="AS770" s="211"/>
      <c r="AT770" s="211"/>
      <c r="AU770" s="211"/>
      <c r="AV770" s="211"/>
      <c r="AW770" s="211"/>
      <c r="AX770" s="211"/>
      <c r="AY770" s="211"/>
      <c r="AZ770" s="211"/>
      <c r="BA770" s="211"/>
      <c r="BB770" s="211"/>
      <c r="BC770" s="211"/>
      <c r="BD770" s="211"/>
      <c r="BE770" s="211"/>
      <c r="BF770" s="211"/>
      <c r="BG770" s="211"/>
    </row>
    <row r="771" spans="1:59" ht="12.75" customHeight="1">
      <c r="A771" s="211"/>
      <c r="B771" s="2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G771" s="211"/>
      <c r="AH771" s="211"/>
      <c r="AI771" s="211"/>
      <c r="AJ771" s="211"/>
      <c r="AK771" s="211"/>
      <c r="AL771" s="211"/>
      <c r="AM771" s="211"/>
      <c r="AN771" s="211"/>
      <c r="AO771" s="211"/>
      <c r="AP771" s="211"/>
      <c r="AQ771" s="211"/>
      <c r="AR771" s="211"/>
      <c r="AS771" s="211"/>
      <c r="AT771" s="211"/>
      <c r="AU771" s="211"/>
      <c r="AV771" s="211"/>
      <c r="AW771" s="211"/>
      <c r="AX771" s="211"/>
      <c r="AY771" s="211"/>
      <c r="AZ771" s="211"/>
      <c r="BA771" s="211"/>
      <c r="BB771" s="211"/>
      <c r="BC771" s="211"/>
      <c r="BD771" s="211"/>
      <c r="BE771" s="211"/>
      <c r="BF771" s="211"/>
      <c r="BG771" s="211"/>
    </row>
    <row r="772" spans="1:59" ht="12.75" customHeight="1">
      <c r="A772" s="211"/>
      <c r="B772" s="2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11"/>
      <c r="AK772" s="211"/>
      <c r="AL772" s="211"/>
      <c r="AM772" s="211"/>
      <c r="AN772" s="211"/>
      <c r="AO772" s="211"/>
      <c r="AP772" s="211"/>
      <c r="AQ772" s="211"/>
      <c r="AR772" s="211"/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</row>
    <row r="773" spans="1:59" ht="12.75" customHeight="1">
      <c r="A773" s="211"/>
      <c r="B773" s="2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G773" s="211"/>
      <c r="AH773" s="211"/>
      <c r="AI773" s="211"/>
      <c r="AJ773" s="211"/>
      <c r="AK773" s="211"/>
      <c r="AL773" s="211"/>
      <c r="AM773" s="211"/>
      <c r="AN773" s="211"/>
      <c r="AO773" s="211"/>
      <c r="AP773" s="211"/>
      <c r="AQ773" s="211"/>
      <c r="AR773" s="211"/>
      <c r="AS773" s="211"/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1"/>
    </row>
    <row r="774" spans="1:59" ht="12.75" customHeight="1">
      <c r="A774" s="211"/>
      <c r="B774" s="2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G774" s="211"/>
      <c r="AH774" s="211"/>
      <c r="AI774" s="211"/>
      <c r="AJ774" s="211"/>
      <c r="AK774" s="211"/>
      <c r="AL774" s="211"/>
      <c r="AM774" s="211"/>
      <c r="AN774" s="211"/>
      <c r="AO774" s="211"/>
      <c r="AP774" s="211"/>
      <c r="AQ774" s="211"/>
      <c r="AR774" s="211"/>
      <c r="AS774" s="211"/>
      <c r="AT774" s="211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211"/>
      <c r="BE774" s="211"/>
      <c r="BF774" s="211"/>
      <c r="BG774" s="211"/>
    </row>
    <row r="775" spans="1:59" ht="12.75" customHeight="1">
      <c r="A775" s="211"/>
      <c r="B775" s="2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G775" s="211"/>
      <c r="AH775" s="211"/>
      <c r="AI775" s="211"/>
      <c r="AJ775" s="211"/>
      <c r="AK775" s="211"/>
      <c r="AL775" s="211"/>
      <c r="AM775" s="211"/>
      <c r="AN775" s="211"/>
      <c r="AO775" s="211"/>
      <c r="AP775" s="211"/>
      <c r="AQ775" s="211"/>
      <c r="AR775" s="211"/>
      <c r="AS775" s="211"/>
      <c r="AT775" s="211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</row>
    <row r="776" spans="1:59" ht="12.75" customHeight="1">
      <c r="A776" s="211"/>
      <c r="B776" s="2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211"/>
      <c r="AH776" s="211"/>
      <c r="AI776" s="211"/>
      <c r="AJ776" s="211"/>
      <c r="AK776" s="211"/>
      <c r="AL776" s="211"/>
      <c r="AM776" s="211"/>
      <c r="AN776" s="211"/>
      <c r="AO776" s="211"/>
      <c r="AP776" s="211"/>
      <c r="AQ776" s="211"/>
      <c r="AR776" s="211"/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</row>
    <row r="777" spans="1:59" ht="12.75" customHeight="1">
      <c r="A777" s="211"/>
      <c r="B777" s="2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G777" s="211"/>
      <c r="AH777" s="211"/>
      <c r="AI777" s="211"/>
      <c r="AJ777" s="211"/>
      <c r="AK777" s="211"/>
      <c r="AL777" s="211"/>
      <c r="AM777" s="211"/>
      <c r="AN777" s="211"/>
      <c r="AO777" s="211"/>
      <c r="AP777" s="211"/>
      <c r="AQ777" s="211"/>
      <c r="AR777" s="211"/>
      <c r="AS777" s="211"/>
      <c r="AT777" s="211"/>
      <c r="AU777" s="211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</row>
    <row r="778" spans="1:59" ht="12.75" customHeight="1">
      <c r="A778" s="211"/>
      <c r="B778" s="2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11"/>
      <c r="AK778" s="211"/>
      <c r="AL778" s="211"/>
      <c r="AM778" s="211"/>
      <c r="AN778" s="211"/>
      <c r="AO778" s="211"/>
      <c r="AP778" s="211"/>
      <c r="AQ778" s="211"/>
      <c r="AR778" s="211"/>
      <c r="AS778" s="211"/>
      <c r="AT778" s="211"/>
      <c r="AU778" s="211"/>
      <c r="AV778" s="211"/>
      <c r="AW778" s="211"/>
      <c r="AX778" s="211"/>
      <c r="AY778" s="211"/>
      <c r="AZ778" s="211"/>
      <c r="BA778" s="211"/>
      <c r="BB778" s="211"/>
      <c r="BC778" s="211"/>
      <c r="BD778" s="211"/>
      <c r="BE778" s="211"/>
      <c r="BF778" s="211"/>
      <c r="BG778" s="211"/>
    </row>
    <row r="779" spans="1:59" ht="12.75" customHeight="1">
      <c r="A779" s="211"/>
      <c r="B779" s="2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11"/>
      <c r="AK779" s="211"/>
      <c r="AL779" s="211"/>
      <c r="AM779" s="211"/>
      <c r="AN779" s="211"/>
      <c r="AO779" s="211"/>
      <c r="AP779" s="211"/>
      <c r="AQ779" s="211"/>
      <c r="AR779" s="211"/>
      <c r="AS779" s="211"/>
      <c r="AT779" s="211"/>
      <c r="AU779" s="211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</row>
    <row r="780" spans="1:59" ht="12.75" customHeight="1">
      <c r="A780" s="211"/>
      <c r="B780" s="2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11"/>
      <c r="AK780" s="211"/>
      <c r="AL780" s="211"/>
      <c r="AM780" s="211"/>
      <c r="AN780" s="211"/>
      <c r="AO780" s="211"/>
      <c r="AP780" s="211"/>
      <c r="AQ780" s="211"/>
      <c r="AR780" s="211"/>
      <c r="AS780" s="211"/>
      <c r="AT780" s="211"/>
      <c r="AU780" s="211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F780" s="211"/>
      <c r="BG780" s="211"/>
    </row>
    <row r="781" spans="1:59" ht="12.75" customHeight="1">
      <c r="A781" s="211"/>
      <c r="B781" s="2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G781" s="211"/>
      <c r="AH781" s="211"/>
      <c r="AI781" s="211"/>
      <c r="AJ781" s="211"/>
      <c r="AK781" s="211"/>
      <c r="AL781" s="211"/>
      <c r="AM781" s="211"/>
      <c r="AN781" s="211"/>
      <c r="AO781" s="211"/>
      <c r="AP781" s="211"/>
      <c r="AQ781" s="211"/>
      <c r="AR781" s="211"/>
      <c r="AS781" s="211"/>
      <c r="AT781" s="211"/>
      <c r="AU781" s="211"/>
      <c r="AV781" s="211"/>
      <c r="AW781" s="211"/>
      <c r="AX781" s="211"/>
      <c r="AY781" s="211"/>
      <c r="AZ781" s="211"/>
      <c r="BA781" s="211"/>
      <c r="BB781" s="211"/>
      <c r="BC781" s="211"/>
      <c r="BD781" s="211"/>
      <c r="BE781" s="211"/>
      <c r="BF781" s="211"/>
      <c r="BG781" s="211"/>
    </row>
    <row r="782" spans="1:59" ht="12.75" customHeight="1">
      <c r="A782" s="211"/>
      <c r="B782" s="2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211"/>
      <c r="AH782" s="211"/>
      <c r="AI782" s="211"/>
      <c r="AJ782" s="211"/>
      <c r="AK782" s="211"/>
      <c r="AL782" s="211"/>
      <c r="AM782" s="211"/>
      <c r="AN782" s="211"/>
      <c r="AO782" s="211"/>
      <c r="AP782" s="211"/>
      <c r="AQ782" s="211"/>
      <c r="AR782" s="211"/>
      <c r="AS782" s="211"/>
      <c r="AT782" s="211"/>
      <c r="AU782" s="211"/>
      <c r="AV782" s="211"/>
      <c r="AW782" s="211"/>
      <c r="AX782" s="211"/>
      <c r="AY782" s="211"/>
      <c r="AZ782" s="211"/>
      <c r="BA782" s="211"/>
      <c r="BB782" s="211"/>
      <c r="BC782" s="211"/>
      <c r="BD782" s="211"/>
      <c r="BE782" s="211"/>
      <c r="BF782" s="211"/>
      <c r="BG782" s="211"/>
    </row>
    <row r="783" spans="1:59" ht="12.75" customHeight="1">
      <c r="A783" s="211"/>
      <c r="B783" s="2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G783" s="211"/>
      <c r="AH783" s="211"/>
      <c r="AI783" s="211"/>
      <c r="AJ783" s="211"/>
      <c r="AK783" s="211"/>
      <c r="AL783" s="211"/>
      <c r="AM783" s="211"/>
      <c r="AN783" s="211"/>
      <c r="AO783" s="211"/>
      <c r="AP783" s="211"/>
      <c r="AQ783" s="211"/>
      <c r="AR783" s="211"/>
      <c r="AS783" s="211"/>
      <c r="AT783" s="211"/>
      <c r="AU783" s="211"/>
      <c r="AV783" s="211"/>
      <c r="AW783" s="211"/>
      <c r="AX783" s="211"/>
      <c r="AY783" s="211"/>
      <c r="AZ783" s="211"/>
      <c r="BA783" s="211"/>
      <c r="BB783" s="211"/>
      <c r="BC783" s="211"/>
      <c r="BD783" s="211"/>
      <c r="BE783" s="211"/>
      <c r="BF783" s="211"/>
      <c r="BG783" s="211"/>
    </row>
    <row r="784" spans="1:59" ht="12.75" customHeight="1">
      <c r="A784" s="211"/>
      <c r="B784" s="2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11"/>
      <c r="AK784" s="211"/>
      <c r="AL784" s="211"/>
      <c r="AM784" s="211"/>
      <c r="AN784" s="211"/>
      <c r="AO784" s="211"/>
      <c r="AP784" s="211"/>
      <c r="AQ784" s="211"/>
      <c r="AR784" s="211"/>
      <c r="AS784" s="211"/>
      <c r="AT784" s="211"/>
      <c r="AU784" s="211"/>
      <c r="AV784" s="211"/>
      <c r="AW784" s="211"/>
      <c r="AX784" s="211"/>
      <c r="AY784" s="211"/>
      <c r="AZ784" s="211"/>
      <c r="BA784" s="211"/>
      <c r="BB784" s="211"/>
      <c r="BC784" s="211"/>
      <c r="BD784" s="211"/>
      <c r="BE784" s="211"/>
      <c r="BF784" s="211"/>
      <c r="BG784" s="211"/>
    </row>
    <row r="785" spans="1:59" ht="12.75" customHeight="1">
      <c r="A785" s="211"/>
      <c r="B785" s="2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G785" s="211"/>
      <c r="AH785" s="211"/>
      <c r="AI785" s="211"/>
      <c r="AJ785" s="211"/>
      <c r="AK785" s="211"/>
      <c r="AL785" s="211"/>
      <c r="AM785" s="211"/>
      <c r="AN785" s="211"/>
      <c r="AO785" s="211"/>
      <c r="AP785" s="211"/>
      <c r="AQ785" s="211"/>
      <c r="AR785" s="211"/>
      <c r="AS785" s="211"/>
      <c r="AT785" s="211"/>
      <c r="AU785" s="211"/>
      <c r="AV785" s="211"/>
      <c r="AW785" s="211"/>
      <c r="AX785" s="211"/>
      <c r="AY785" s="211"/>
      <c r="AZ785" s="211"/>
      <c r="BA785" s="211"/>
      <c r="BB785" s="211"/>
      <c r="BC785" s="211"/>
      <c r="BD785" s="211"/>
      <c r="BE785" s="211"/>
      <c r="BF785" s="211"/>
      <c r="BG785" s="211"/>
    </row>
    <row r="786" spans="1:59" ht="12.75" customHeight="1">
      <c r="A786" s="211"/>
      <c r="B786" s="2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211"/>
      <c r="AK786" s="211"/>
      <c r="AL786" s="211"/>
      <c r="AM786" s="211"/>
      <c r="AN786" s="211"/>
      <c r="AO786" s="211"/>
      <c r="AP786" s="211"/>
      <c r="AQ786" s="211"/>
      <c r="AR786" s="211"/>
      <c r="AS786" s="211"/>
      <c r="AT786" s="211"/>
      <c r="AU786" s="211"/>
      <c r="AV786" s="211"/>
      <c r="AW786" s="211"/>
      <c r="AX786" s="211"/>
      <c r="AY786" s="211"/>
      <c r="AZ786" s="211"/>
      <c r="BA786" s="211"/>
      <c r="BB786" s="211"/>
      <c r="BC786" s="211"/>
      <c r="BD786" s="211"/>
      <c r="BE786" s="211"/>
      <c r="BF786" s="211"/>
      <c r="BG786" s="211"/>
    </row>
    <row r="787" spans="1:59" ht="12.75" customHeight="1">
      <c r="A787" s="211"/>
      <c r="B787" s="2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211"/>
      <c r="AK787" s="211"/>
      <c r="AL787" s="211"/>
      <c r="AM787" s="211"/>
      <c r="AN787" s="211"/>
      <c r="AO787" s="211"/>
      <c r="AP787" s="211"/>
      <c r="AQ787" s="211"/>
      <c r="AR787" s="211"/>
      <c r="AS787" s="211"/>
      <c r="AT787" s="211"/>
      <c r="AU787" s="211"/>
      <c r="AV787" s="211"/>
      <c r="AW787" s="211"/>
      <c r="AX787" s="211"/>
      <c r="AY787" s="211"/>
      <c r="AZ787" s="211"/>
      <c r="BA787" s="211"/>
      <c r="BB787" s="211"/>
      <c r="BC787" s="211"/>
      <c r="BD787" s="211"/>
      <c r="BE787" s="211"/>
      <c r="BF787" s="211"/>
      <c r="BG787" s="211"/>
    </row>
    <row r="788" spans="1:59" ht="12.75" customHeight="1">
      <c r="A788" s="211"/>
      <c r="B788" s="2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G788" s="211"/>
      <c r="AH788" s="211"/>
      <c r="AI788" s="211"/>
      <c r="AJ788" s="211"/>
      <c r="AK788" s="211"/>
      <c r="AL788" s="211"/>
      <c r="AM788" s="211"/>
      <c r="AN788" s="211"/>
      <c r="AO788" s="211"/>
      <c r="AP788" s="211"/>
      <c r="AQ788" s="211"/>
      <c r="AR788" s="211"/>
      <c r="AS788" s="211"/>
      <c r="AT788" s="211"/>
      <c r="AU788" s="211"/>
      <c r="AV788" s="211"/>
      <c r="AW788" s="211"/>
      <c r="AX788" s="211"/>
      <c r="AY788" s="211"/>
      <c r="AZ788" s="211"/>
      <c r="BA788" s="211"/>
      <c r="BB788" s="211"/>
      <c r="BC788" s="211"/>
      <c r="BD788" s="211"/>
      <c r="BE788" s="211"/>
      <c r="BF788" s="211"/>
      <c r="BG788" s="211"/>
    </row>
    <row r="789" spans="1:59" ht="12.75" customHeight="1">
      <c r="A789" s="211"/>
      <c r="B789" s="2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G789" s="211"/>
      <c r="AH789" s="211"/>
      <c r="AI789" s="211"/>
      <c r="AJ789" s="211"/>
      <c r="AK789" s="211"/>
      <c r="AL789" s="211"/>
      <c r="AM789" s="211"/>
      <c r="AN789" s="211"/>
      <c r="AO789" s="211"/>
      <c r="AP789" s="211"/>
      <c r="AQ789" s="211"/>
      <c r="AR789" s="211"/>
      <c r="AS789" s="211"/>
      <c r="AT789" s="211"/>
      <c r="AU789" s="211"/>
      <c r="AV789" s="211"/>
      <c r="AW789" s="211"/>
      <c r="AX789" s="211"/>
      <c r="AY789" s="211"/>
      <c r="AZ789" s="211"/>
      <c r="BA789" s="211"/>
      <c r="BB789" s="211"/>
      <c r="BC789" s="211"/>
      <c r="BD789" s="211"/>
      <c r="BE789" s="211"/>
      <c r="BF789" s="211"/>
      <c r="BG789" s="211"/>
    </row>
    <row r="790" spans="1:59" ht="12.75" customHeight="1">
      <c r="A790" s="211"/>
      <c r="B790" s="2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G790" s="211"/>
      <c r="AH790" s="211"/>
      <c r="AI790" s="211"/>
      <c r="AJ790" s="211"/>
      <c r="AK790" s="211"/>
      <c r="AL790" s="211"/>
      <c r="AM790" s="211"/>
      <c r="AN790" s="211"/>
      <c r="AO790" s="211"/>
      <c r="AP790" s="211"/>
      <c r="AQ790" s="211"/>
      <c r="AR790" s="211"/>
      <c r="AS790" s="211"/>
      <c r="AT790" s="211"/>
      <c r="AU790" s="211"/>
      <c r="AV790" s="211"/>
      <c r="AW790" s="211"/>
      <c r="AX790" s="211"/>
      <c r="AY790" s="211"/>
      <c r="AZ790" s="211"/>
      <c r="BA790" s="211"/>
      <c r="BB790" s="211"/>
      <c r="BC790" s="211"/>
      <c r="BD790" s="211"/>
      <c r="BE790" s="211"/>
      <c r="BF790" s="211"/>
      <c r="BG790" s="211"/>
    </row>
    <row r="791" spans="1:59" ht="12.75" customHeight="1">
      <c r="A791" s="211"/>
      <c r="B791" s="2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G791" s="211"/>
      <c r="AH791" s="211"/>
      <c r="AI791" s="211"/>
      <c r="AJ791" s="211"/>
      <c r="AK791" s="211"/>
      <c r="AL791" s="211"/>
      <c r="AM791" s="211"/>
      <c r="AN791" s="211"/>
      <c r="AO791" s="211"/>
      <c r="AP791" s="211"/>
      <c r="AQ791" s="211"/>
      <c r="AR791" s="211"/>
      <c r="AS791" s="211"/>
      <c r="AT791" s="211"/>
      <c r="AU791" s="211"/>
      <c r="AV791" s="211"/>
      <c r="AW791" s="211"/>
      <c r="AX791" s="211"/>
      <c r="AY791" s="211"/>
      <c r="AZ791" s="211"/>
      <c r="BA791" s="211"/>
      <c r="BB791" s="211"/>
      <c r="BC791" s="211"/>
      <c r="BD791" s="211"/>
      <c r="BE791" s="211"/>
      <c r="BF791" s="211"/>
      <c r="BG791" s="211"/>
    </row>
    <row r="792" spans="1:59" ht="12.75" customHeight="1">
      <c r="A792" s="211"/>
      <c r="B792" s="2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G792" s="211"/>
      <c r="AH792" s="211"/>
      <c r="AI792" s="211"/>
      <c r="AJ792" s="211"/>
      <c r="AK792" s="211"/>
      <c r="AL792" s="211"/>
      <c r="AM792" s="211"/>
      <c r="AN792" s="211"/>
      <c r="AO792" s="211"/>
      <c r="AP792" s="211"/>
      <c r="AQ792" s="211"/>
      <c r="AR792" s="211"/>
      <c r="AS792" s="211"/>
      <c r="AT792" s="211"/>
      <c r="AU792" s="211"/>
      <c r="AV792" s="211"/>
      <c r="AW792" s="211"/>
      <c r="AX792" s="211"/>
      <c r="AY792" s="211"/>
      <c r="AZ792" s="211"/>
      <c r="BA792" s="211"/>
      <c r="BB792" s="211"/>
      <c r="BC792" s="211"/>
      <c r="BD792" s="211"/>
      <c r="BE792" s="211"/>
      <c r="BF792" s="211"/>
      <c r="BG792" s="211"/>
    </row>
    <row r="793" spans="1:59" ht="12.75" customHeight="1">
      <c r="A793" s="211"/>
      <c r="B793" s="2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11"/>
      <c r="AK793" s="211"/>
      <c r="AL793" s="211"/>
      <c r="AM793" s="211"/>
      <c r="AN793" s="211"/>
      <c r="AO793" s="211"/>
      <c r="AP793" s="211"/>
      <c r="AQ793" s="211"/>
      <c r="AR793" s="211"/>
      <c r="AS793" s="211"/>
      <c r="AT793" s="211"/>
      <c r="AU793" s="211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</row>
    <row r="794" spans="1:59" ht="12.75" customHeight="1">
      <c r="A794" s="211"/>
      <c r="B794" s="2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G794" s="211"/>
      <c r="AH794" s="211"/>
      <c r="AI794" s="211"/>
      <c r="AJ794" s="211"/>
      <c r="AK794" s="211"/>
      <c r="AL794" s="211"/>
      <c r="AM794" s="211"/>
      <c r="AN794" s="211"/>
      <c r="AO794" s="211"/>
      <c r="AP794" s="211"/>
      <c r="AQ794" s="211"/>
      <c r="AR794" s="211"/>
      <c r="AS794" s="211"/>
      <c r="AT794" s="211"/>
      <c r="AU794" s="211"/>
      <c r="AV794" s="211"/>
      <c r="AW794" s="211"/>
      <c r="AX794" s="211"/>
      <c r="AY794" s="211"/>
      <c r="AZ794" s="211"/>
      <c r="BA794" s="211"/>
      <c r="BB794" s="211"/>
      <c r="BC794" s="211"/>
      <c r="BD794" s="211"/>
      <c r="BE794" s="211"/>
      <c r="BF794" s="211"/>
      <c r="BG794" s="211"/>
    </row>
    <row r="795" spans="1:59" ht="12.75" customHeight="1">
      <c r="A795" s="211"/>
      <c r="B795" s="2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G795" s="211"/>
      <c r="AH795" s="211"/>
      <c r="AI795" s="211"/>
      <c r="AJ795" s="211"/>
      <c r="AK795" s="211"/>
      <c r="AL795" s="211"/>
      <c r="AM795" s="211"/>
      <c r="AN795" s="211"/>
      <c r="AO795" s="211"/>
      <c r="AP795" s="211"/>
      <c r="AQ795" s="211"/>
      <c r="AR795" s="211"/>
      <c r="AS795" s="211"/>
      <c r="AT795" s="211"/>
      <c r="AU795" s="211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  <c r="BF795" s="211"/>
      <c r="BG795" s="211"/>
    </row>
    <row r="796" spans="1:59" ht="12.75" customHeight="1">
      <c r="A796" s="211"/>
      <c r="B796" s="2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G796" s="211"/>
      <c r="AH796" s="211"/>
      <c r="AI796" s="211"/>
      <c r="AJ796" s="211"/>
      <c r="AK796" s="211"/>
      <c r="AL796" s="211"/>
      <c r="AM796" s="211"/>
      <c r="AN796" s="211"/>
      <c r="AO796" s="211"/>
      <c r="AP796" s="211"/>
      <c r="AQ796" s="211"/>
      <c r="AR796" s="211"/>
      <c r="AS796" s="211"/>
      <c r="AT796" s="211"/>
      <c r="AU796" s="211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F796" s="211"/>
      <c r="BG796" s="211"/>
    </row>
    <row r="797" spans="1:59" ht="12.75" customHeight="1">
      <c r="A797" s="211"/>
      <c r="B797" s="2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G797" s="211"/>
      <c r="AH797" s="211"/>
      <c r="AI797" s="211"/>
      <c r="AJ797" s="211"/>
      <c r="AK797" s="211"/>
      <c r="AL797" s="211"/>
      <c r="AM797" s="211"/>
      <c r="AN797" s="211"/>
      <c r="AO797" s="211"/>
      <c r="AP797" s="211"/>
      <c r="AQ797" s="211"/>
      <c r="AR797" s="211"/>
      <c r="AS797" s="211"/>
      <c r="AT797" s="211"/>
      <c r="AU797" s="211"/>
      <c r="AV797" s="211"/>
      <c r="AW797" s="211"/>
      <c r="AX797" s="211"/>
      <c r="AY797" s="211"/>
      <c r="AZ797" s="211"/>
      <c r="BA797" s="211"/>
      <c r="BB797" s="211"/>
      <c r="BC797" s="211"/>
      <c r="BD797" s="211"/>
      <c r="BE797" s="211"/>
      <c r="BF797" s="211"/>
      <c r="BG797" s="211"/>
    </row>
    <row r="798" spans="1:59" ht="12.75" customHeight="1">
      <c r="A798" s="211"/>
      <c r="B798" s="2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G798" s="211"/>
      <c r="AH798" s="211"/>
      <c r="AI798" s="211"/>
      <c r="AJ798" s="211"/>
      <c r="AK798" s="211"/>
      <c r="AL798" s="211"/>
      <c r="AM798" s="211"/>
      <c r="AN798" s="211"/>
      <c r="AO798" s="211"/>
      <c r="AP798" s="211"/>
      <c r="AQ798" s="211"/>
      <c r="AR798" s="211"/>
      <c r="AS798" s="211"/>
      <c r="AT798" s="211"/>
      <c r="AU798" s="211"/>
      <c r="AV798" s="211"/>
      <c r="AW798" s="211"/>
      <c r="AX798" s="211"/>
      <c r="AY798" s="211"/>
      <c r="AZ798" s="211"/>
      <c r="BA798" s="211"/>
      <c r="BB798" s="211"/>
      <c r="BC798" s="211"/>
      <c r="BD798" s="211"/>
      <c r="BE798" s="211"/>
      <c r="BF798" s="211"/>
      <c r="BG798" s="211"/>
    </row>
    <row r="799" spans="1:59" ht="12.75" customHeight="1">
      <c r="A799" s="211"/>
      <c r="B799" s="2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G799" s="211"/>
      <c r="AH799" s="211"/>
      <c r="AI799" s="211"/>
      <c r="AJ799" s="211"/>
      <c r="AK799" s="211"/>
      <c r="AL799" s="211"/>
      <c r="AM799" s="211"/>
      <c r="AN799" s="211"/>
      <c r="AO799" s="211"/>
      <c r="AP799" s="211"/>
      <c r="AQ799" s="211"/>
      <c r="AR799" s="211"/>
      <c r="AS799" s="211"/>
      <c r="AT799" s="211"/>
      <c r="AU799" s="211"/>
      <c r="AV799" s="211"/>
      <c r="AW799" s="211"/>
      <c r="AX799" s="211"/>
      <c r="AY799" s="211"/>
      <c r="AZ799" s="211"/>
      <c r="BA799" s="211"/>
      <c r="BB799" s="211"/>
      <c r="BC799" s="211"/>
      <c r="BD799" s="211"/>
      <c r="BE799" s="211"/>
      <c r="BF799" s="211"/>
      <c r="BG799" s="211"/>
    </row>
    <row r="800" spans="1:59" ht="12.75" customHeight="1">
      <c r="A800" s="211"/>
      <c r="B800" s="2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G800" s="211"/>
      <c r="AH800" s="211"/>
      <c r="AI800" s="211"/>
      <c r="AJ800" s="211"/>
      <c r="AK800" s="211"/>
      <c r="AL800" s="211"/>
      <c r="AM800" s="211"/>
      <c r="AN800" s="211"/>
      <c r="AO800" s="211"/>
      <c r="AP800" s="211"/>
      <c r="AQ800" s="211"/>
      <c r="AR800" s="211"/>
      <c r="AS800" s="211"/>
      <c r="AT800" s="211"/>
      <c r="AU800" s="211"/>
      <c r="AV800" s="211"/>
      <c r="AW800" s="211"/>
      <c r="AX800" s="211"/>
      <c r="AY800" s="211"/>
      <c r="AZ800" s="211"/>
      <c r="BA800" s="211"/>
      <c r="BB800" s="211"/>
      <c r="BC800" s="211"/>
      <c r="BD800" s="211"/>
      <c r="BE800" s="211"/>
      <c r="BF800" s="211"/>
      <c r="BG800" s="211"/>
    </row>
    <row r="801" spans="1:59" ht="12.75" customHeight="1">
      <c r="A801" s="211"/>
      <c r="B801" s="2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G801" s="211"/>
      <c r="AH801" s="211"/>
      <c r="AI801" s="211"/>
      <c r="AJ801" s="211"/>
      <c r="AK801" s="211"/>
      <c r="AL801" s="211"/>
      <c r="AM801" s="211"/>
      <c r="AN801" s="211"/>
      <c r="AO801" s="211"/>
      <c r="AP801" s="211"/>
      <c r="AQ801" s="211"/>
      <c r="AR801" s="211"/>
      <c r="AS801" s="211"/>
      <c r="AT801" s="211"/>
      <c r="AU801" s="211"/>
      <c r="AV801" s="211"/>
      <c r="AW801" s="211"/>
      <c r="AX801" s="211"/>
      <c r="AY801" s="211"/>
      <c r="AZ801" s="211"/>
      <c r="BA801" s="211"/>
      <c r="BB801" s="211"/>
      <c r="BC801" s="211"/>
      <c r="BD801" s="211"/>
      <c r="BE801" s="211"/>
      <c r="BF801" s="211"/>
      <c r="BG801" s="211"/>
    </row>
    <row r="802" spans="1:59" ht="12.75" customHeight="1">
      <c r="A802" s="211"/>
      <c r="B802" s="2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G802" s="211"/>
      <c r="AH802" s="211"/>
      <c r="AI802" s="211"/>
      <c r="AJ802" s="211"/>
      <c r="AK802" s="211"/>
      <c r="AL802" s="211"/>
      <c r="AM802" s="211"/>
      <c r="AN802" s="211"/>
      <c r="AO802" s="211"/>
      <c r="AP802" s="211"/>
      <c r="AQ802" s="211"/>
      <c r="AR802" s="211"/>
      <c r="AS802" s="211"/>
      <c r="AT802" s="211"/>
      <c r="AU802" s="211"/>
      <c r="AV802" s="211"/>
      <c r="AW802" s="211"/>
      <c r="AX802" s="211"/>
      <c r="AY802" s="211"/>
      <c r="AZ802" s="211"/>
      <c r="BA802" s="211"/>
      <c r="BB802" s="211"/>
      <c r="BC802" s="211"/>
      <c r="BD802" s="211"/>
      <c r="BE802" s="211"/>
      <c r="BF802" s="211"/>
      <c r="BG802" s="211"/>
    </row>
    <row r="803" spans="1:59" ht="12.75" customHeight="1">
      <c r="A803" s="211"/>
      <c r="B803" s="2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G803" s="211"/>
      <c r="AH803" s="211"/>
      <c r="AI803" s="211"/>
      <c r="AJ803" s="211"/>
      <c r="AK803" s="211"/>
      <c r="AL803" s="211"/>
      <c r="AM803" s="211"/>
      <c r="AN803" s="211"/>
      <c r="AO803" s="211"/>
      <c r="AP803" s="211"/>
      <c r="AQ803" s="211"/>
      <c r="AR803" s="211"/>
      <c r="AS803" s="211"/>
      <c r="AT803" s="211"/>
      <c r="AU803" s="211"/>
      <c r="AV803" s="211"/>
      <c r="AW803" s="211"/>
      <c r="AX803" s="211"/>
      <c r="AY803" s="211"/>
      <c r="AZ803" s="211"/>
      <c r="BA803" s="211"/>
      <c r="BB803" s="211"/>
      <c r="BC803" s="211"/>
      <c r="BD803" s="211"/>
      <c r="BE803" s="211"/>
      <c r="BF803" s="211"/>
      <c r="BG803" s="211"/>
    </row>
    <row r="804" spans="1:59" ht="12.75" customHeight="1">
      <c r="A804" s="211"/>
      <c r="B804" s="2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G804" s="211"/>
      <c r="AH804" s="211"/>
      <c r="AI804" s="211"/>
      <c r="AJ804" s="211"/>
      <c r="AK804" s="211"/>
      <c r="AL804" s="211"/>
      <c r="AM804" s="211"/>
      <c r="AN804" s="211"/>
      <c r="AO804" s="211"/>
      <c r="AP804" s="211"/>
      <c r="AQ804" s="211"/>
      <c r="AR804" s="211"/>
      <c r="AS804" s="211"/>
      <c r="AT804" s="211"/>
      <c r="AU804" s="211"/>
      <c r="AV804" s="211"/>
      <c r="AW804" s="211"/>
      <c r="AX804" s="211"/>
      <c r="AY804" s="211"/>
      <c r="AZ804" s="211"/>
      <c r="BA804" s="211"/>
      <c r="BB804" s="211"/>
      <c r="BC804" s="211"/>
      <c r="BD804" s="211"/>
      <c r="BE804" s="211"/>
      <c r="BF804" s="211"/>
      <c r="BG804" s="211"/>
    </row>
    <row r="805" spans="1:59" ht="12.75" customHeight="1">
      <c r="A805" s="211"/>
      <c r="B805" s="2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G805" s="211"/>
      <c r="AH805" s="211"/>
      <c r="AI805" s="211"/>
      <c r="AJ805" s="211"/>
      <c r="AK805" s="211"/>
      <c r="AL805" s="211"/>
      <c r="AM805" s="211"/>
      <c r="AN805" s="211"/>
      <c r="AO805" s="211"/>
      <c r="AP805" s="211"/>
      <c r="AQ805" s="211"/>
      <c r="AR805" s="211"/>
      <c r="AS805" s="211"/>
      <c r="AT805" s="211"/>
      <c r="AU805" s="211"/>
      <c r="AV805" s="211"/>
      <c r="AW805" s="211"/>
      <c r="AX805" s="211"/>
      <c r="AY805" s="211"/>
      <c r="AZ805" s="211"/>
      <c r="BA805" s="211"/>
      <c r="BB805" s="211"/>
      <c r="BC805" s="211"/>
      <c r="BD805" s="211"/>
      <c r="BE805" s="211"/>
      <c r="BF805" s="211"/>
      <c r="BG805" s="211"/>
    </row>
    <row r="806" spans="1:59" ht="12.75" customHeight="1">
      <c r="A806" s="211"/>
      <c r="B806" s="2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G806" s="211"/>
      <c r="AH806" s="211"/>
      <c r="AI806" s="211"/>
      <c r="AJ806" s="211"/>
      <c r="AK806" s="211"/>
      <c r="AL806" s="211"/>
      <c r="AM806" s="211"/>
      <c r="AN806" s="211"/>
      <c r="AO806" s="211"/>
      <c r="AP806" s="211"/>
      <c r="AQ806" s="211"/>
      <c r="AR806" s="211"/>
      <c r="AS806" s="211"/>
      <c r="AT806" s="211"/>
      <c r="AU806" s="211"/>
      <c r="AV806" s="211"/>
      <c r="AW806" s="211"/>
      <c r="AX806" s="211"/>
      <c r="AY806" s="211"/>
      <c r="AZ806" s="211"/>
      <c r="BA806" s="211"/>
      <c r="BB806" s="211"/>
      <c r="BC806" s="211"/>
      <c r="BD806" s="211"/>
      <c r="BE806" s="211"/>
      <c r="BF806" s="211"/>
      <c r="BG806" s="211"/>
    </row>
    <row r="807" spans="1:59" ht="12.75" customHeight="1">
      <c r="A807" s="211"/>
      <c r="B807" s="2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G807" s="211"/>
      <c r="AH807" s="211"/>
      <c r="AI807" s="211"/>
      <c r="AJ807" s="211"/>
      <c r="AK807" s="211"/>
      <c r="AL807" s="211"/>
      <c r="AM807" s="211"/>
      <c r="AN807" s="211"/>
      <c r="AO807" s="211"/>
      <c r="AP807" s="211"/>
      <c r="AQ807" s="211"/>
      <c r="AR807" s="211"/>
      <c r="AS807" s="211"/>
      <c r="AT807" s="211"/>
      <c r="AU807" s="211"/>
      <c r="AV807" s="211"/>
      <c r="AW807" s="211"/>
      <c r="AX807" s="211"/>
      <c r="AY807" s="211"/>
      <c r="AZ807" s="211"/>
      <c r="BA807" s="211"/>
      <c r="BB807" s="211"/>
      <c r="BC807" s="211"/>
      <c r="BD807" s="211"/>
      <c r="BE807" s="211"/>
      <c r="BF807" s="211"/>
      <c r="BG807" s="211"/>
    </row>
    <row r="808" spans="1:59" ht="12.75" customHeight="1">
      <c r="A808" s="211"/>
      <c r="B808" s="2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G808" s="211"/>
      <c r="AH808" s="211"/>
      <c r="AI808" s="211"/>
      <c r="AJ808" s="211"/>
      <c r="AK808" s="211"/>
      <c r="AL808" s="211"/>
      <c r="AM808" s="211"/>
      <c r="AN808" s="211"/>
      <c r="AO808" s="211"/>
      <c r="AP808" s="211"/>
      <c r="AQ808" s="211"/>
      <c r="AR808" s="211"/>
      <c r="AS808" s="211"/>
      <c r="AT808" s="211"/>
      <c r="AU808" s="211"/>
      <c r="AV808" s="211"/>
      <c r="AW808" s="211"/>
      <c r="AX808" s="211"/>
      <c r="AY808" s="211"/>
      <c r="AZ808" s="211"/>
      <c r="BA808" s="211"/>
      <c r="BB808" s="211"/>
      <c r="BC808" s="211"/>
      <c r="BD808" s="211"/>
      <c r="BE808" s="211"/>
      <c r="BF808" s="211"/>
      <c r="BG808" s="211"/>
    </row>
    <row r="809" spans="1:59" ht="12.75" customHeight="1">
      <c r="A809" s="211"/>
      <c r="B809" s="2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G809" s="211"/>
      <c r="AH809" s="211"/>
      <c r="AI809" s="211"/>
      <c r="AJ809" s="211"/>
      <c r="AK809" s="211"/>
      <c r="AL809" s="211"/>
      <c r="AM809" s="211"/>
      <c r="AN809" s="211"/>
      <c r="AO809" s="211"/>
      <c r="AP809" s="211"/>
      <c r="AQ809" s="211"/>
      <c r="AR809" s="211"/>
      <c r="AS809" s="211"/>
      <c r="AT809" s="211"/>
      <c r="AU809" s="211"/>
      <c r="AV809" s="211"/>
      <c r="AW809" s="211"/>
      <c r="AX809" s="211"/>
      <c r="AY809" s="211"/>
      <c r="AZ809" s="211"/>
      <c r="BA809" s="211"/>
      <c r="BB809" s="211"/>
      <c r="BC809" s="211"/>
      <c r="BD809" s="211"/>
      <c r="BE809" s="211"/>
      <c r="BF809" s="211"/>
      <c r="BG809" s="211"/>
    </row>
    <row r="810" spans="1:59" ht="12.75" customHeight="1">
      <c r="A810" s="211"/>
      <c r="B810" s="2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G810" s="211"/>
      <c r="AH810" s="211"/>
      <c r="AI810" s="211"/>
      <c r="AJ810" s="211"/>
      <c r="AK810" s="211"/>
      <c r="AL810" s="211"/>
      <c r="AM810" s="211"/>
      <c r="AN810" s="211"/>
      <c r="AO810" s="211"/>
      <c r="AP810" s="211"/>
      <c r="AQ810" s="211"/>
      <c r="AR810" s="211"/>
      <c r="AS810" s="211"/>
      <c r="AT810" s="211"/>
      <c r="AU810" s="211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F810" s="211"/>
      <c r="BG810" s="211"/>
    </row>
    <row r="811" spans="1:59" ht="12.75" customHeight="1">
      <c r="A811" s="211"/>
      <c r="B811" s="2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G811" s="211"/>
      <c r="AH811" s="211"/>
      <c r="AI811" s="211"/>
      <c r="AJ811" s="211"/>
      <c r="AK811" s="211"/>
      <c r="AL811" s="211"/>
      <c r="AM811" s="211"/>
      <c r="AN811" s="211"/>
      <c r="AO811" s="211"/>
      <c r="AP811" s="211"/>
      <c r="AQ811" s="211"/>
      <c r="AR811" s="211"/>
      <c r="AS811" s="211"/>
      <c r="AT811" s="211"/>
      <c r="AU811" s="211"/>
      <c r="AV811" s="211"/>
      <c r="AW811" s="211"/>
      <c r="AX811" s="211"/>
      <c r="AY811" s="211"/>
      <c r="AZ811" s="211"/>
      <c r="BA811" s="211"/>
      <c r="BB811" s="211"/>
      <c r="BC811" s="211"/>
      <c r="BD811" s="211"/>
      <c r="BE811" s="211"/>
      <c r="BF811" s="211"/>
      <c r="BG811" s="211"/>
    </row>
    <row r="812" spans="1:59" ht="12.75" customHeight="1">
      <c r="A812" s="211"/>
      <c r="B812" s="2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G812" s="211"/>
      <c r="AH812" s="211"/>
      <c r="AI812" s="211"/>
      <c r="AJ812" s="211"/>
      <c r="AK812" s="211"/>
      <c r="AL812" s="211"/>
      <c r="AM812" s="211"/>
      <c r="AN812" s="211"/>
      <c r="AO812" s="211"/>
      <c r="AP812" s="211"/>
      <c r="AQ812" s="211"/>
      <c r="AR812" s="211"/>
      <c r="AS812" s="211"/>
      <c r="AT812" s="211"/>
      <c r="AU812" s="211"/>
      <c r="AV812" s="211"/>
      <c r="AW812" s="211"/>
      <c r="AX812" s="211"/>
      <c r="AY812" s="211"/>
      <c r="AZ812" s="211"/>
      <c r="BA812" s="211"/>
      <c r="BB812" s="211"/>
      <c r="BC812" s="211"/>
      <c r="BD812" s="211"/>
      <c r="BE812" s="211"/>
      <c r="BF812" s="211"/>
      <c r="BG812" s="211"/>
    </row>
    <row r="813" spans="1:59" ht="12.75" customHeight="1">
      <c r="A813" s="211"/>
      <c r="B813" s="2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1"/>
      <c r="AT813" s="211"/>
      <c r="AU813" s="211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</row>
    <row r="814" spans="1:59" ht="12.75" customHeight="1">
      <c r="A814" s="211"/>
      <c r="B814" s="2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</row>
    <row r="815" spans="1:59" ht="12.75" customHeight="1">
      <c r="A815" s="211"/>
      <c r="B815" s="2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</row>
    <row r="816" spans="1:59" ht="12.75" customHeight="1">
      <c r="A816" s="211"/>
      <c r="B816" s="2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1"/>
      <c r="AT816" s="211"/>
      <c r="AU816" s="211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</row>
    <row r="817" spans="1:59" ht="12.75" customHeight="1">
      <c r="A817" s="211"/>
      <c r="B817" s="2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</row>
    <row r="818" spans="1:59" ht="12.75" customHeight="1">
      <c r="A818" s="211"/>
      <c r="B818" s="2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11"/>
      <c r="AT818" s="211"/>
      <c r="AU818" s="211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</row>
    <row r="819" spans="1:59" ht="12.75" customHeight="1">
      <c r="A819" s="211"/>
      <c r="B819" s="2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G819" s="211"/>
      <c r="AH819" s="211"/>
      <c r="AI819" s="211"/>
      <c r="AJ819" s="211"/>
      <c r="AK819" s="211"/>
      <c r="AL819" s="211"/>
      <c r="AM819" s="211"/>
      <c r="AN819" s="211"/>
      <c r="AO819" s="211"/>
      <c r="AP819" s="211"/>
      <c r="AQ819" s="211"/>
      <c r="AR819" s="211"/>
      <c r="AS819" s="211"/>
      <c r="AT819" s="211"/>
      <c r="AU819" s="211"/>
      <c r="AV819" s="211"/>
      <c r="AW819" s="211"/>
      <c r="AX819" s="211"/>
      <c r="AY819" s="211"/>
      <c r="AZ819" s="211"/>
      <c r="BA819" s="211"/>
      <c r="BB819" s="211"/>
      <c r="BC819" s="211"/>
      <c r="BD819" s="211"/>
      <c r="BE819" s="211"/>
      <c r="BF819" s="211"/>
      <c r="BG819" s="211"/>
    </row>
    <row r="820" spans="1:59" ht="12.75" customHeight="1">
      <c r="A820" s="211"/>
      <c r="B820" s="2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11"/>
      <c r="AT820" s="211"/>
      <c r="AU820" s="211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  <c r="BF820" s="211"/>
      <c r="BG820" s="211"/>
    </row>
    <row r="821" spans="1:59" ht="12.75" customHeight="1">
      <c r="A821" s="211"/>
      <c r="B821" s="2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G821" s="211"/>
      <c r="AH821" s="211"/>
      <c r="AI821" s="211"/>
      <c r="AJ821" s="211"/>
      <c r="AK821" s="211"/>
      <c r="AL821" s="211"/>
      <c r="AM821" s="211"/>
      <c r="AN821" s="211"/>
      <c r="AO821" s="211"/>
      <c r="AP821" s="211"/>
      <c r="AQ821" s="211"/>
      <c r="AR821" s="211"/>
      <c r="AS821" s="211"/>
      <c r="AT821" s="211"/>
      <c r="AU821" s="211"/>
      <c r="AV821" s="211"/>
      <c r="AW821" s="211"/>
      <c r="AX821" s="211"/>
      <c r="AY821" s="211"/>
      <c r="AZ821" s="211"/>
      <c r="BA821" s="211"/>
      <c r="BB821" s="211"/>
      <c r="BC821" s="211"/>
      <c r="BD821" s="211"/>
      <c r="BE821" s="211"/>
      <c r="BF821" s="211"/>
      <c r="BG821" s="211"/>
    </row>
    <row r="822" spans="1:59" ht="12.75" customHeight="1">
      <c r="A822" s="211"/>
      <c r="B822" s="2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G822" s="211"/>
      <c r="AH822" s="211"/>
      <c r="AI822" s="211"/>
      <c r="AJ822" s="211"/>
      <c r="AK822" s="211"/>
      <c r="AL822" s="211"/>
      <c r="AM822" s="211"/>
      <c r="AN822" s="211"/>
      <c r="AO822" s="211"/>
      <c r="AP822" s="211"/>
      <c r="AQ822" s="211"/>
      <c r="AR822" s="211"/>
      <c r="AS822" s="211"/>
      <c r="AT822" s="211"/>
      <c r="AU822" s="211"/>
      <c r="AV822" s="211"/>
      <c r="AW822" s="211"/>
      <c r="AX822" s="211"/>
      <c r="AY822" s="211"/>
      <c r="AZ822" s="211"/>
      <c r="BA822" s="211"/>
      <c r="BB822" s="211"/>
      <c r="BC822" s="211"/>
      <c r="BD822" s="211"/>
      <c r="BE822" s="211"/>
      <c r="BF822" s="211"/>
      <c r="BG822" s="211"/>
    </row>
    <row r="823" spans="1:59" ht="12.75" customHeight="1">
      <c r="A823" s="211"/>
      <c r="B823" s="2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G823" s="211"/>
      <c r="AH823" s="211"/>
      <c r="AI823" s="211"/>
      <c r="AJ823" s="211"/>
      <c r="AK823" s="211"/>
      <c r="AL823" s="211"/>
      <c r="AM823" s="211"/>
      <c r="AN823" s="211"/>
      <c r="AO823" s="211"/>
      <c r="AP823" s="211"/>
      <c r="AQ823" s="211"/>
      <c r="AR823" s="211"/>
      <c r="AS823" s="211"/>
      <c r="AT823" s="211"/>
      <c r="AU823" s="211"/>
      <c r="AV823" s="211"/>
      <c r="AW823" s="211"/>
      <c r="AX823" s="211"/>
      <c r="AY823" s="211"/>
      <c r="AZ823" s="211"/>
      <c r="BA823" s="211"/>
      <c r="BB823" s="211"/>
      <c r="BC823" s="211"/>
      <c r="BD823" s="211"/>
      <c r="BE823" s="211"/>
      <c r="BF823" s="211"/>
      <c r="BG823" s="211"/>
    </row>
    <row r="824" spans="1:59" ht="12.75" customHeight="1">
      <c r="A824" s="211"/>
      <c r="B824" s="2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G824" s="211"/>
      <c r="AH824" s="211"/>
      <c r="AI824" s="211"/>
      <c r="AJ824" s="211"/>
      <c r="AK824" s="211"/>
      <c r="AL824" s="211"/>
      <c r="AM824" s="211"/>
      <c r="AN824" s="211"/>
      <c r="AO824" s="211"/>
      <c r="AP824" s="211"/>
      <c r="AQ824" s="211"/>
      <c r="AR824" s="211"/>
      <c r="AS824" s="211"/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1"/>
    </row>
    <row r="825" spans="1:59" ht="12.75" customHeight="1">
      <c r="A825" s="211"/>
      <c r="B825" s="2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G825" s="211"/>
      <c r="AH825" s="211"/>
      <c r="AI825" s="211"/>
      <c r="AJ825" s="211"/>
      <c r="AK825" s="211"/>
      <c r="AL825" s="211"/>
      <c r="AM825" s="211"/>
      <c r="AN825" s="211"/>
      <c r="AO825" s="211"/>
      <c r="AP825" s="211"/>
      <c r="AQ825" s="211"/>
      <c r="AR825" s="211"/>
      <c r="AS825" s="211"/>
      <c r="AT825" s="211"/>
      <c r="AU825" s="211"/>
      <c r="AV825" s="211"/>
      <c r="AW825" s="211"/>
      <c r="AX825" s="211"/>
      <c r="AY825" s="211"/>
      <c r="AZ825" s="211"/>
      <c r="BA825" s="211"/>
      <c r="BB825" s="211"/>
      <c r="BC825" s="211"/>
      <c r="BD825" s="211"/>
      <c r="BE825" s="211"/>
      <c r="BF825" s="211"/>
      <c r="BG825" s="211"/>
    </row>
    <row r="826" spans="1:59" ht="12.75" customHeight="1">
      <c r="A826" s="211"/>
      <c r="B826" s="2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G826" s="211"/>
      <c r="AH826" s="211"/>
      <c r="AI826" s="211"/>
      <c r="AJ826" s="211"/>
      <c r="AK826" s="211"/>
      <c r="AL826" s="211"/>
      <c r="AM826" s="211"/>
      <c r="AN826" s="211"/>
      <c r="AO826" s="211"/>
      <c r="AP826" s="211"/>
      <c r="AQ826" s="211"/>
      <c r="AR826" s="211"/>
      <c r="AS826" s="211"/>
      <c r="AT826" s="211"/>
      <c r="AU826" s="211"/>
      <c r="AV826" s="211"/>
      <c r="AW826" s="211"/>
      <c r="AX826" s="211"/>
      <c r="AY826" s="211"/>
      <c r="AZ826" s="211"/>
      <c r="BA826" s="211"/>
      <c r="BB826" s="211"/>
      <c r="BC826" s="211"/>
      <c r="BD826" s="211"/>
      <c r="BE826" s="211"/>
      <c r="BF826" s="211"/>
      <c r="BG826" s="211"/>
    </row>
    <row r="827" spans="1:59" ht="12.75" customHeight="1">
      <c r="A827" s="211"/>
      <c r="B827" s="2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G827" s="211"/>
      <c r="AH827" s="211"/>
      <c r="AI827" s="211"/>
      <c r="AJ827" s="211"/>
      <c r="AK827" s="211"/>
      <c r="AL827" s="211"/>
      <c r="AM827" s="211"/>
      <c r="AN827" s="211"/>
      <c r="AO827" s="211"/>
      <c r="AP827" s="211"/>
      <c r="AQ827" s="211"/>
      <c r="AR827" s="211"/>
      <c r="AS827" s="211"/>
      <c r="AT827" s="211"/>
      <c r="AU827" s="211"/>
      <c r="AV827" s="211"/>
      <c r="AW827" s="211"/>
      <c r="AX827" s="211"/>
      <c r="AY827" s="211"/>
      <c r="AZ827" s="211"/>
      <c r="BA827" s="211"/>
      <c r="BB827" s="211"/>
      <c r="BC827" s="211"/>
      <c r="BD827" s="211"/>
      <c r="BE827" s="211"/>
      <c r="BF827" s="211"/>
      <c r="BG827" s="211"/>
    </row>
    <row r="828" spans="1:59" ht="12.75" customHeight="1">
      <c r="A828" s="211"/>
      <c r="B828" s="2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G828" s="211"/>
      <c r="AH828" s="211"/>
      <c r="AI828" s="211"/>
      <c r="AJ828" s="211"/>
      <c r="AK828" s="211"/>
      <c r="AL828" s="211"/>
      <c r="AM828" s="211"/>
      <c r="AN828" s="211"/>
      <c r="AO828" s="211"/>
      <c r="AP828" s="211"/>
      <c r="AQ828" s="211"/>
      <c r="AR828" s="211"/>
      <c r="AS828" s="211"/>
      <c r="AT828" s="211"/>
      <c r="AU828" s="211"/>
      <c r="AV828" s="211"/>
      <c r="AW828" s="211"/>
      <c r="AX828" s="211"/>
      <c r="AY828" s="211"/>
      <c r="AZ828" s="211"/>
      <c r="BA828" s="211"/>
      <c r="BB828" s="211"/>
      <c r="BC828" s="211"/>
      <c r="BD828" s="211"/>
      <c r="BE828" s="211"/>
      <c r="BF828" s="211"/>
      <c r="BG828" s="211"/>
    </row>
    <row r="829" spans="1:59" ht="12.75" customHeight="1">
      <c r="A829" s="211"/>
      <c r="B829" s="2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G829" s="211"/>
      <c r="AH829" s="211"/>
      <c r="AI829" s="211"/>
      <c r="AJ829" s="211"/>
      <c r="AK829" s="211"/>
      <c r="AL829" s="211"/>
      <c r="AM829" s="211"/>
      <c r="AN829" s="211"/>
      <c r="AO829" s="211"/>
      <c r="AP829" s="211"/>
      <c r="AQ829" s="211"/>
      <c r="AR829" s="211"/>
      <c r="AS829" s="211"/>
      <c r="AT829" s="211"/>
      <c r="AU829" s="211"/>
      <c r="AV829" s="211"/>
      <c r="AW829" s="211"/>
      <c r="AX829" s="211"/>
      <c r="AY829" s="211"/>
      <c r="AZ829" s="211"/>
      <c r="BA829" s="211"/>
      <c r="BB829" s="211"/>
      <c r="BC829" s="211"/>
      <c r="BD829" s="211"/>
      <c r="BE829" s="211"/>
      <c r="BF829" s="211"/>
      <c r="BG829" s="211"/>
    </row>
    <row r="830" spans="1:59" ht="12.75" customHeight="1">
      <c r="A830" s="211"/>
      <c r="B830" s="2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G830" s="211"/>
      <c r="AH830" s="211"/>
      <c r="AI830" s="211"/>
      <c r="AJ830" s="211"/>
      <c r="AK830" s="211"/>
      <c r="AL830" s="211"/>
      <c r="AM830" s="211"/>
      <c r="AN830" s="211"/>
      <c r="AO830" s="211"/>
      <c r="AP830" s="211"/>
      <c r="AQ830" s="211"/>
      <c r="AR830" s="211"/>
      <c r="AS830" s="211"/>
      <c r="AT830" s="211"/>
      <c r="AU830" s="211"/>
      <c r="AV830" s="211"/>
      <c r="AW830" s="211"/>
      <c r="AX830" s="211"/>
      <c r="AY830" s="211"/>
      <c r="AZ830" s="211"/>
      <c r="BA830" s="211"/>
      <c r="BB830" s="211"/>
      <c r="BC830" s="211"/>
      <c r="BD830" s="211"/>
      <c r="BE830" s="211"/>
      <c r="BF830" s="211"/>
      <c r="BG830" s="211"/>
    </row>
    <row r="831" spans="1:59" ht="12.75" customHeight="1">
      <c r="A831" s="211"/>
      <c r="B831" s="2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G831" s="211"/>
      <c r="AH831" s="211"/>
      <c r="AI831" s="211"/>
      <c r="AJ831" s="211"/>
      <c r="AK831" s="211"/>
      <c r="AL831" s="211"/>
      <c r="AM831" s="211"/>
      <c r="AN831" s="211"/>
      <c r="AO831" s="211"/>
      <c r="AP831" s="211"/>
      <c r="AQ831" s="211"/>
      <c r="AR831" s="211"/>
      <c r="AS831" s="211"/>
      <c r="AT831" s="211"/>
      <c r="AU831" s="211"/>
      <c r="AV831" s="211"/>
      <c r="AW831" s="211"/>
      <c r="AX831" s="211"/>
      <c r="AY831" s="211"/>
      <c r="AZ831" s="211"/>
      <c r="BA831" s="211"/>
      <c r="BB831" s="211"/>
      <c r="BC831" s="211"/>
      <c r="BD831" s="211"/>
      <c r="BE831" s="211"/>
      <c r="BF831" s="211"/>
      <c r="BG831" s="211"/>
    </row>
    <row r="832" spans="1:59" ht="12.75" customHeight="1">
      <c r="A832" s="211"/>
      <c r="B832" s="2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G832" s="211"/>
      <c r="AH832" s="211"/>
      <c r="AI832" s="211"/>
      <c r="AJ832" s="211"/>
      <c r="AK832" s="211"/>
      <c r="AL832" s="211"/>
      <c r="AM832" s="211"/>
      <c r="AN832" s="211"/>
      <c r="AO832" s="211"/>
      <c r="AP832" s="211"/>
      <c r="AQ832" s="211"/>
      <c r="AR832" s="211"/>
      <c r="AS832" s="211"/>
      <c r="AT832" s="211"/>
      <c r="AU832" s="211"/>
      <c r="AV832" s="211"/>
      <c r="AW832" s="211"/>
      <c r="AX832" s="211"/>
      <c r="AY832" s="211"/>
      <c r="AZ832" s="211"/>
      <c r="BA832" s="211"/>
      <c r="BB832" s="211"/>
      <c r="BC832" s="211"/>
      <c r="BD832" s="211"/>
      <c r="BE832" s="211"/>
      <c r="BF832" s="211"/>
      <c r="BG832" s="211"/>
    </row>
    <row r="833" spans="1:59" ht="12.75" customHeight="1">
      <c r="A833" s="211"/>
      <c r="B833" s="2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G833" s="211"/>
      <c r="AH833" s="211"/>
      <c r="AI833" s="211"/>
      <c r="AJ833" s="211"/>
      <c r="AK833" s="211"/>
      <c r="AL833" s="211"/>
      <c r="AM833" s="211"/>
      <c r="AN833" s="211"/>
      <c r="AO833" s="211"/>
      <c r="AP833" s="211"/>
      <c r="AQ833" s="211"/>
      <c r="AR833" s="211"/>
      <c r="AS833" s="211"/>
      <c r="AT833" s="211"/>
      <c r="AU833" s="211"/>
      <c r="AV833" s="211"/>
      <c r="AW833" s="211"/>
      <c r="AX833" s="211"/>
      <c r="AY833" s="211"/>
      <c r="AZ833" s="211"/>
      <c r="BA833" s="211"/>
      <c r="BB833" s="211"/>
      <c r="BC833" s="211"/>
      <c r="BD833" s="211"/>
      <c r="BE833" s="211"/>
      <c r="BF833" s="211"/>
      <c r="BG833" s="211"/>
    </row>
    <row r="834" spans="1:59" ht="12.75" customHeight="1">
      <c r="A834" s="211"/>
      <c r="B834" s="2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G834" s="211"/>
      <c r="AH834" s="211"/>
      <c r="AI834" s="211"/>
      <c r="AJ834" s="211"/>
      <c r="AK834" s="211"/>
      <c r="AL834" s="211"/>
      <c r="AM834" s="211"/>
      <c r="AN834" s="211"/>
      <c r="AO834" s="211"/>
      <c r="AP834" s="211"/>
      <c r="AQ834" s="211"/>
      <c r="AR834" s="211"/>
      <c r="AS834" s="211"/>
      <c r="AT834" s="211"/>
      <c r="AU834" s="211"/>
      <c r="AV834" s="211"/>
      <c r="AW834" s="211"/>
      <c r="AX834" s="211"/>
      <c r="AY834" s="211"/>
      <c r="AZ834" s="211"/>
      <c r="BA834" s="211"/>
      <c r="BB834" s="211"/>
      <c r="BC834" s="211"/>
      <c r="BD834" s="211"/>
      <c r="BE834" s="211"/>
      <c r="BF834" s="211"/>
      <c r="BG834" s="211"/>
    </row>
    <row r="835" spans="1:59" ht="12.75" customHeight="1">
      <c r="A835" s="211"/>
      <c r="B835" s="2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G835" s="211"/>
      <c r="AH835" s="211"/>
      <c r="AI835" s="211"/>
      <c r="AJ835" s="211"/>
      <c r="AK835" s="211"/>
      <c r="AL835" s="211"/>
      <c r="AM835" s="211"/>
      <c r="AN835" s="211"/>
      <c r="AO835" s="211"/>
      <c r="AP835" s="211"/>
      <c r="AQ835" s="211"/>
      <c r="AR835" s="211"/>
      <c r="AS835" s="211"/>
      <c r="AT835" s="211"/>
      <c r="AU835" s="211"/>
      <c r="AV835" s="211"/>
      <c r="AW835" s="211"/>
      <c r="AX835" s="211"/>
      <c r="AY835" s="211"/>
      <c r="AZ835" s="211"/>
      <c r="BA835" s="211"/>
      <c r="BB835" s="211"/>
      <c r="BC835" s="211"/>
      <c r="BD835" s="211"/>
      <c r="BE835" s="211"/>
      <c r="BF835" s="211"/>
      <c r="BG835" s="211"/>
    </row>
    <row r="836" spans="1:59" ht="12.75" customHeight="1">
      <c r="A836" s="211"/>
      <c r="B836" s="2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G836" s="211"/>
      <c r="AH836" s="211"/>
      <c r="AI836" s="211"/>
      <c r="AJ836" s="211"/>
      <c r="AK836" s="211"/>
      <c r="AL836" s="211"/>
      <c r="AM836" s="211"/>
      <c r="AN836" s="211"/>
      <c r="AO836" s="211"/>
      <c r="AP836" s="211"/>
      <c r="AQ836" s="211"/>
      <c r="AR836" s="211"/>
      <c r="AS836" s="211"/>
      <c r="AT836" s="211"/>
      <c r="AU836" s="211"/>
      <c r="AV836" s="211"/>
      <c r="AW836" s="211"/>
      <c r="AX836" s="211"/>
      <c r="AY836" s="211"/>
      <c r="AZ836" s="211"/>
      <c r="BA836" s="211"/>
      <c r="BB836" s="211"/>
      <c r="BC836" s="211"/>
      <c r="BD836" s="211"/>
      <c r="BE836" s="211"/>
      <c r="BF836" s="211"/>
      <c r="BG836" s="211"/>
    </row>
    <row r="837" spans="1:59" ht="12.75" customHeight="1">
      <c r="A837" s="211"/>
      <c r="B837" s="2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G837" s="211"/>
      <c r="AH837" s="211"/>
      <c r="AI837" s="211"/>
      <c r="AJ837" s="211"/>
      <c r="AK837" s="211"/>
      <c r="AL837" s="211"/>
      <c r="AM837" s="211"/>
      <c r="AN837" s="211"/>
      <c r="AO837" s="211"/>
      <c r="AP837" s="211"/>
      <c r="AQ837" s="211"/>
      <c r="AR837" s="211"/>
      <c r="AS837" s="211"/>
      <c r="AT837" s="211"/>
      <c r="AU837" s="211"/>
      <c r="AV837" s="211"/>
      <c r="AW837" s="211"/>
      <c r="AX837" s="211"/>
      <c r="AY837" s="211"/>
      <c r="AZ837" s="211"/>
      <c r="BA837" s="211"/>
      <c r="BB837" s="211"/>
      <c r="BC837" s="211"/>
      <c r="BD837" s="211"/>
      <c r="BE837" s="211"/>
      <c r="BF837" s="211"/>
      <c r="BG837" s="211"/>
    </row>
    <row r="838" spans="1:59" ht="12.75" customHeight="1">
      <c r="A838" s="211"/>
      <c r="B838" s="2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G838" s="211"/>
      <c r="AH838" s="211"/>
      <c r="AI838" s="211"/>
      <c r="AJ838" s="211"/>
      <c r="AK838" s="211"/>
      <c r="AL838" s="211"/>
      <c r="AM838" s="211"/>
      <c r="AN838" s="211"/>
      <c r="AO838" s="211"/>
      <c r="AP838" s="211"/>
      <c r="AQ838" s="211"/>
      <c r="AR838" s="211"/>
      <c r="AS838" s="211"/>
      <c r="AT838" s="211"/>
      <c r="AU838" s="211"/>
      <c r="AV838" s="211"/>
      <c r="AW838" s="211"/>
      <c r="AX838" s="211"/>
      <c r="AY838" s="211"/>
      <c r="AZ838" s="211"/>
      <c r="BA838" s="211"/>
      <c r="BB838" s="211"/>
      <c r="BC838" s="211"/>
      <c r="BD838" s="211"/>
      <c r="BE838" s="211"/>
      <c r="BF838" s="211"/>
      <c r="BG838" s="211"/>
    </row>
    <row r="839" spans="1:59" ht="12.75" customHeight="1">
      <c r="A839" s="211"/>
      <c r="B839" s="2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G839" s="211"/>
      <c r="AH839" s="211"/>
      <c r="AI839" s="211"/>
      <c r="AJ839" s="211"/>
      <c r="AK839" s="211"/>
      <c r="AL839" s="211"/>
      <c r="AM839" s="211"/>
      <c r="AN839" s="211"/>
      <c r="AO839" s="211"/>
      <c r="AP839" s="211"/>
      <c r="AQ839" s="211"/>
      <c r="AR839" s="211"/>
      <c r="AS839" s="211"/>
      <c r="AT839" s="211"/>
      <c r="AU839" s="211"/>
      <c r="AV839" s="211"/>
      <c r="AW839" s="211"/>
      <c r="AX839" s="211"/>
      <c r="AY839" s="211"/>
      <c r="AZ839" s="211"/>
      <c r="BA839" s="211"/>
      <c r="BB839" s="211"/>
      <c r="BC839" s="211"/>
      <c r="BD839" s="211"/>
      <c r="BE839" s="211"/>
      <c r="BF839" s="211"/>
      <c r="BG839" s="211"/>
    </row>
    <row r="840" spans="1:59" ht="12.75" customHeight="1">
      <c r="A840" s="211"/>
      <c r="B840" s="2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G840" s="211"/>
      <c r="AH840" s="211"/>
      <c r="AI840" s="211"/>
      <c r="AJ840" s="211"/>
      <c r="AK840" s="211"/>
      <c r="AL840" s="211"/>
      <c r="AM840" s="211"/>
      <c r="AN840" s="211"/>
      <c r="AO840" s="211"/>
      <c r="AP840" s="211"/>
      <c r="AQ840" s="211"/>
      <c r="AR840" s="211"/>
      <c r="AS840" s="211"/>
      <c r="AT840" s="211"/>
      <c r="AU840" s="211"/>
      <c r="AV840" s="211"/>
      <c r="AW840" s="211"/>
      <c r="AX840" s="211"/>
      <c r="AY840" s="211"/>
      <c r="AZ840" s="211"/>
      <c r="BA840" s="211"/>
      <c r="BB840" s="211"/>
      <c r="BC840" s="211"/>
      <c r="BD840" s="211"/>
      <c r="BE840" s="211"/>
      <c r="BF840" s="211"/>
      <c r="BG840" s="211"/>
    </row>
    <row r="841" spans="1:59" ht="12.75" customHeight="1">
      <c r="A841" s="211"/>
      <c r="B841" s="2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G841" s="211"/>
      <c r="AH841" s="211"/>
      <c r="AI841" s="211"/>
      <c r="AJ841" s="211"/>
      <c r="AK841" s="211"/>
      <c r="AL841" s="211"/>
      <c r="AM841" s="211"/>
      <c r="AN841" s="211"/>
      <c r="AO841" s="211"/>
      <c r="AP841" s="211"/>
      <c r="AQ841" s="211"/>
      <c r="AR841" s="211"/>
      <c r="AS841" s="211"/>
      <c r="AT841" s="211"/>
      <c r="AU841" s="211"/>
      <c r="AV841" s="211"/>
      <c r="AW841" s="211"/>
      <c r="AX841" s="211"/>
      <c r="AY841" s="211"/>
      <c r="AZ841" s="211"/>
      <c r="BA841" s="211"/>
      <c r="BB841" s="211"/>
      <c r="BC841" s="211"/>
      <c r="BD841" s="211"/>
      <c r="BE841" s="211"/>
      <c r="BF841" s="211"/>
      <c r="BG841" s="211"/>
    </row>
    <row r="842" spans="1:59" ht="12.75" customHeight="1">
      <c r="A842" s="211"/>
      <c r="B842" s="2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G842" s="211"/>
      <c r="AH842" s="211"/>
      <c r="AI842" s="211"/>
      <c r="AJ842" s="211"/>
      <c r="AK842" s="211"/>
      <c r="AL842" s="211"/>
      <c r="AM842" s="211"/>
      <c r="AN842" s="211"/>
      <c r="AO842" s="211"/>
      <c r="AP842" s="211"/>
      <c r="AQ842" s="211"/>
      <c r="AR842" s="211"/>
      <c r="AS842" s="211"/>
      <c r="AT842" s="211"/>
      <c r="AU842" s="211"/>
      <c r="AV842" s="211"/>
      <c r="AW842" s="211"/>
      <c r="AX842" s="211"/>
      <c r="AY842" s="211"/>
      <c r="AZ842" s="211"/>
      <c r="BA842" s="211"/>
      <c r="BB842" s="211"/>
      <c r="BC842" s="211"/>
      <c r="BD842" s="211"/>
      <c r="BE842" s="211"/>
      <c r="BF842" s="211"/>
      <c r="BG842" s="211"/>
    </row>
    <row r="843" spans="1:59" ht="12.75" customHeight="1">
      <c r="A843" s="211"/>
      <c r="B843" s="2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G843" s="211"/>
      <c r="AH843" s="211"/>
      <c r="AI843" s="211"/>
      <c r="AJ843" s="211"/>
      <c r="AK843" s="211"/>
      <c r="AL843" s="211"/>
      <c r="AM843" s="211"/>
      <c r="AN843" s="211"/>
      <c r="AO843" s="211"/>
      <c r="AP843" s="211"/>
      <c r="AQ843" s="211"/>
      <c r="AR843" s="211"/>
      <c r="AS843" s="211"/>
      <c r="AT843" s="211"/>
      <c r="AU843" s="211"/>
      <c r="AV843" s="211"/>
      <c r="AW843" s="211"/>
      <c r="AX843" s="211"/>
      <c r="AY843" s="211"/>
      <c r="AZ843" s="211"/>
      <c r="BA843" s="211"/>
      <c r="BB843" s="211"/>
      <c r="BC843" s="211"/>
      <c r="BD843" s="211"/>
      <c r="BE843" s="211"/>
      <c r="BF843" s="211"/>
      <c r="BG843" s="211"/>
    </row>
    <row r="844" spans="1:59" ht="12.75" customHeight="1">
      <c r="A844" s="211"/>
      <c r="B844" s="2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G844" s="211"/>
      <c r="AH844" s="211"/>
      <c r="AI844" s="211"/>
      <c r="AJ844" s="211"/>
      <c r="AK844" s="211"/>
      <c r="AL844" s="211"/>
      <c r="AM844" s="211"/>
      <c r="AN844" s="211"/>
      <c r="AO844" s="211"/>
      <c r="AP844" s="211"/>
      <c r="AQ844" s="211"/>
      <c r="AR844" s="211"/>
      <c r="AS844" s="211"/>
      <c r="AT844" s="211"/>
      <c r="AU844" s="211"/>
      <c r="AV844" s="211"/>
      <c r="AW844" s="211"/>
      <c r="AX844" s="211"/>
      <c r="AY844" s="211"/>
      <c r="AZ844" s="211"/>
      <c r="BA844" s="211"/>
      <c r="BB844" s="211"/>
      <c r="BC844" s="211"/>
      <c r="BD844" s="211"/>
      <c r="BE844" s="211"/>
      <c r="BF844" s="211"/>
      <c r="BG844" s="211"/>
    </row>
    <row r="845" spans="1:59" ht="12.75" customHeight="1">
      <c r="A845" s="211"/>
      <c r="B845" s="2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G845" s="211"/>
      <c r="AH845" s="211"/>
      <c r="AI845" s="211"/>
      <c r="AJ845" s="211"/>
      <c r="AK845" s="211"/>
      <c r="AL845" s="211"/>
      <c r="AM845" s="211"/>
      <c r="AN845" s="211"/>
      <c r="AO845" s="211"/>
      <c r="AP845" s="211"/>
      <c r="AQ845" s="211"/>
      <c r="AR845" s="211"/>
      <c r="AS845" s="211"/>
      <c r="AT845" s="211"/>
      <c r="AU845" s="211"/>
      <c r="AV845" s="211"/>
      <c r="AW845" s="211"/>
      <c r="AX845" s="211"/>
      <c r="AY845" s="211"/>
      <c r="AZ845" s="211"/>
      <c r="BA845" s="211"/>
      <c r="BB845" s="211"/>
      <c r="BC845" s="211"/>
      <c r="BD845" s="211"/>
      <c r="BE845" s="211"/>
      <c r="BF845" s="211"/>
      <c r="BG845" s="211"/>
    </row>
    <row r="846" spans="1:59" ht="12.75" customHeight="1">
      <c r="A846" s="211"/>
      <c r="B846" s="2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G846" s="211"/>
      <c r="AH846" s="211"/>
      <c r="AI846" s="211"/>
      <c r="AJ846" s="211"/>
      <c r="AK846" s="211"/>
      <c r="AL846" s="211"/>
      <c r="AM846" s="211"/>
      <c r="AN846" s="211"/>
      <c r="AO846" s="211"/>
      <c r="AP846" s="211"/>
      <c r="AQ846" s="211"/>
      <c r="AR846" s="211"/>
      <c r="AS846" s="211"/>
      <c r="AT846" s="211"/>
      <c r="AU846" s="211"/>
      <c r="AV846" s="211"/>
      <c r="AW846" s="211"/>
      <c r="AX846" s="211"/>
      <c r="AY846" s="211"/>
      <c r="AZ846" s="211"/>
      <c r="BA846" s="211"/>
      <c r="BB846" s="211"/>
      <c r="BC846" s="211"/>
      <c r="BD846" s="211"/>
      <c r="BE846" s="211"/>
      <c r="BF846" s="211"/>
      <c r="BG846" s="211"/>
    </row>
    <row r="847" spans="1:59" ht="12.75" customHeight="1">
      <c r="A847" s="211"/>
      <c r="B847" s="2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G847" s="211"/>
      <c r="AH847" s="211"/>
      <c r="AI847" s="211"/>
      <c r="AJ847" s="211"/>
      <c r="AK847" s="211"/>
      <c r="AL847" s="211"/>
      <c r="AM847" s="211"/>
      <c r="AN847" s="211"/>
      <c r="AO847" s="211"/>
      <c r="AP847" s="211"/>
      <c r="AQ847" s="211"/>
      <c r="AR847" s="211"/>
      <c r="AS847" s="211"/>
      <c r="AT847" s="211"/>
      <c r="AU847" s="211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</row>
    <row r="848" spans="1:59" ht="12.75" customHeight="1">
      <c r="A848" s="211"/>
      <c r="B848" s="2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G848" s="211"/>
      <c r="AH848" s="211"/>
      <c r="AI848" s="211"/>
      <c r="AJ848" s="211"/>
      <c r="AK848" s="211"/>
      <c r="AL848" s="211"/>
      <c r="AM848" s="211"/>
      <c r="AN848" s="211"/>
      <c r="AO848" s="211"/>
      <c r="AP848" s="211"/>
      <c r="AQ848" s="211"/>
      <c r="AR848" s="211"/>
      <c r="AS848" s="211"/>
      <c r="AT848" s="211"/>
      <c r="AU848" s="211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</row>
    <row r="849" spans="1:59" ht="12.75" customHeight="1">
      <c r="A849" s="211"/>
      <c r="B849" s="2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G849" s="211"/>
      <c r="AH849" s="211"/>
      <c r="AI849" s="211"/>
      <c r="AJ849" s="211"/>
      <c r="AK849" s="211"/>
      <c r="AL849" s="211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</row>
    <row r="850" spans="1:59" ht="12.75" customHeight="1">
      <c r="A850" s="211"/>
      <c r="B850" s="2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G850" s="211"/>
      <c r="AH850" s="211"/>
      <c r="AI850" s="211"/>
      <c r="AJ850" s="211"/>
      <c r="AK850" s="211"/>
      <c r="AL850" s="211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</row>
    <row r="851" spans="1:59" ht="12.75" customHeight="1">
      <c r="A851" s="211"/>
      <c r="B851" s="2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G851" s="211"/>
      <c r="AH851" s="211"/>
      <c r="AI851" s="211"/>
      <c r="AJ851" s="211"/>
      <c r="AK851" s="211"/>
      <c r="AL851" s="211"/>
      <c r="AM851" s="211"/>
      <c r="AN851" s="211"/>
      <c r="AO851" s="211"/>
      <c r="AP851" s="211"/>
      <c r="AQ851" s="211"/>
      <c r="AR851" s="211"/>
      <c r="AS851" s="211"/>
      <c r="AT851" s="211"/>
      <c r="AU851" s="211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</row>
    <row r="852" spans="1:59" ht="12.75" customHeight="1">
      <c r="A852" s="211"/>
      <c r="B852" s="2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  <c r="AT852" s="211"/>
      <c r="AU852" s="211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</row>
    <row r="853" spans="1:59" ht="12.75" customHeight="1">
      <c r="A853" s="211"/>
      <c r="B853" s="2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</row>
    <row r="854" spans="1:59" ht="12.75" customHeight="1">
      <c r="A854" s="211"/>
      <c r="B854" s="2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G854" s="211"/>
      <c r="AH854" s="211"/>
      <c r="AI854" s="211"/>
      <c r="AJ854" s="211"/>
      <c r="AK854" s="211"/>
      <c r="AL854" s="211"/>
      <c r="AM854" s="211"/>
      <c r="AN854" s="211"/>
      <c r="AO854" s="211"/>
      <c r="AP854" s="211"/>
      <c r="AQ854" s="211"/>
      <c r="AR854" s="211"/>
      <c r="AS854" s="211"/>
      <c r="AT854" s="211"/>
      <c r="AU854" s="211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</row>
    <row r="855" spans="1:59" ht="12.75" customHeight="1">
      <c r="A855" s="211"/>
      <c r="B855" s="2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11"/>
      <c r="AK855" s="211"/>
      <c r="AL855" s="211"/>
      <c r="AM855" s="211"/>
      <c r="AN855" s="211"/>
      <c r="AO855" s="211"/>
      <c r="AP855" s="211"/>
      <c r="AQ855" s="211"/>
      <c r="AR855" s="211"/>
      <c r="AS855" s="211"/>
      <c r="AT855" s="211"/>
      <c r="AU855" s="211"/>
      <c r="AV855" s="211"/>
      <c r="AW855" s="211"/>
      <c r="AX855" s="211"/>
      <c r="AY855" s="211"/>
      <c r="AZ855" s="211"/>
      <c r="BA855" s="211"/>
      <c r="BB855" s="211"/>
      <c r="BC855" s="211"/>
      <c r="BD855" s="211"/>
      <c r="BE855" s="211"/>
      <c r="BF855" s="211"/>
      <c r="BG855" s="211"/>
    </row>
    <row r="856" spans="1:59" ht="12.75" customHeight="1">
      <c r="A856" s="211"/>
      <c r="B856" s="2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G856" s="211"/>
      <c r="AH856" s="211"/>
      <c r="AI856" s="211"/>
      <c r="AJ856" s="211"/>
      <c r="AK856" s="211"/>
      <c r="AL856" s="211"/>
      <c r="AM856" s="211"/>
      <c r="AN856" s="211"/>
      <c r="AO856" s="211"/>
      <c r="AP856" s="211"/>
      <c r="AQ856" s="211"/>
      <c r="AR856" s="211"/>
      <c r="AS856" s="211"/>
      <c r="AT856" s="211"/>
      <c r="AU856" s="211"/>
      <c r="AV856" s="211"/>
      <c r="AW856" s="211"/>
      <c r="AX856" s="211"/>
      <c r="AY856" s="211"/>
      <c r="AZ856" s="211"/>
      <c r="BA856" s="211"/>
      <c r="BB856" s="211"/>
      <c r="BC856" s="211"/>
      <c r="BD856" s="211"/>
      <c r="BE856" s="211"/>
      <c r="BF856" s="211"/>
      <c r="BG856" s="211"/>
    </row>
    <row r="857" spans="1:59" ht="12.75" customHeight="1">
      <c r="A857" s="211"/>
      <c r="B857" s="2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G857" s="211"/>
      <c r="AH857" s="211"/>
      <c r="AI857" s="211"/>
      <c r="AJ857" s="211"/>
      <c r="AK857" s="211"/>
      <c r="AL857" s="211"/>
      <c r="AM857" s="211"/>
      <c r="AN857" s="211"/>
      <c r="AO857" s="211"/>
      <c r="AP857" s="211"/>
      <c r="AQ857" s="211"/>
      <c r="AR857" s="211"/>
      <c r="AS857" s="211"/>
      <c r="AT857" s="211"/>
      <c r="AU857" s="211"/>
      <c r="AV857" s="211"/>
      <c r="AW857" s="211"/>
      <c r="AX857" s="211"/>
      <c r="AY857" s="211"/>
      <c r="AZ857" s="211"/>
      <c r="BA857" s="211"/>
      <c r="BB857" s="211"/>
      <c r="BC857" s="211"/>
      <c r="BD857" s="211"/>
      <c r="BE857" s="211"/>
      <c r="BF857" s="211"/>
      <c r="BG857" s="211"/>
    </row>
    <row r="858" spans="1:59" ht="12.75" customHeight="1">
      <c r="A858" s="211"/>
      <c r="B858" s="2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G858" s="211"/>
      <c r="AH858" s="211"/>
      <c r="AI858" s="211"/>
      <c r="AJ858" s="211"/>
      <c r="AK858" s="211"/>
      <c r="AL858" s="211"/>
      <c r="AM858" s="211"/>
      <c r="AN858" s="211"/>
      <c r="AO858" s="211"/>
      <c r="AP858" s="211"/>
      <c r="AQ858" s="211"/>
      <c r="AR858" s="211"/>
      <c r="AS858" s="211"/>
      <c r="AT858" s="211"/>
      <c r="AU858" s="211"/>
      <c r="AV858" s="211"/>
      <c r="AW858" s="211"/>
      <c r="AX858" s="211"/>
      <c r="AY858" s="211"/>
      <c r="AZ858" s="211"/>
      <c r="BA858" s="211"/>
      <c r="BB858" s="211"/>
      <c r="BC858" s="211"/>
      <c r="BD858" s="211"/>
      <c r="BE858" s="211"/>
      <c r="BF858" s="211"/>
      <c r="BG858" s="211"/>
    </row>
    <row r="859" spans="1:59" ht="12.75" customHeight="1">
      <c r="A859" s="211"/>
      <c r="B859" s="2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G859" s="211"/>
      <c r="AH859" s="211"/>
      <c r="AI859" s="211"/>
      <c r="AJ859" s="211"/>
      <c r="AK859" s="211"/>
      <c r="AL859" s="211"/>
      <c r="AM859" s="211"/>
      <c r="AN859" s="211"/>
      <c r="AO859" s="211"/>
      <c r="AP859" s="211"/>
      <c r="AQ859" s="211"/>
      <c r="AR859" s="211"/>
      <c r="AS859" s="211"/>
      <c r="AT859" s="211"/>
      <c r="AU859" s="211"/>
      <c r="AV859" s="211"/>
      <c r="AW859" s="211"/>
      <c r="AX859" s="211"/>
      <c r="AY859" s="211"/>
      <c r="AZ859" s="211"/>
      <c r="BA859" s="211"/>
      <c r="BB859" s="211"/>
      <c r="BC859" s="211"/>
      <c r="BD859" s="211"/>
      <c r="BE859" s="211"/>
      <c r="BF859" s="211"/>
      <c r="BG859" s="211"/>
    </row>
    <row r="860" spans="1:59" ht="12.75" customHeight="1">
      <c r="A860" s="211"/>
      <c r="B860" s="2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G860" s="211"/>
      <c r="AH860" s="211"/>
      <c r="AI860" s="211"/>
      <c r="AJ860" s="211"/>
      <c r="AK860" s="211"/>
      <c r="AL860" s="211"/>
      <c r="AM860" s="211"/>
      <c r="AN860" s="211"/>
      <c r="AO860" s="211"/>
      <c r="AP860" s="211"/>
      <c r="AQ860" s="211"/>
      <c r="AR860" s="211"/>
      <c r="AS860" s="211"/>
      <c r="AT860" s="211"/>
      <c r="AU860" s="211"/>
      <c r="AV860" s="211"/>
      <c r="AW860" s="211"/>
      <c r="AX860" s="211"/>
      <c r="AY860" s="211"/>
      <c r="AZ860" s="211"/>
      <c r="BA860" s="211"/>
      <c r="BB860" s="211"/>
      <c r="BC860" s="211"/>
      <c r="BD860" s="211"/>
      <c r="BE860" s="211"/>
      <c r="BF860" s="211"/>
      <c r="BG860" s="211"/>
    </row>
    <row r="861" spans="1:59" ht="12.75" customHeight="1">
      <c r="A861" s="211"/>
      <c r="B861" s="2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G861" s="211"/>
      <c r="AH861" s="211"/>
      <c r="AI861" s="211"/>
      <c r="AJ861" s="211"/>
      <c r="AK861" s="211"/>
      <c r="AL861" s="211"/>
      <c r="AM861" s="211"/>
      <c r="AN861" s="211"/>
      <c r="AO861" s="211"/>
      <c r="AP861" s="211"/>
      <c r="AQ861" s="211"/>
      <c r="AR861" s="211"/>
      <c r="AS861" s="211"/>
      <c r="AT861" s="211"/>
      <c r="AU861" s="211"/>
      <c r="AV861" s="211"/>
      <c r="AW861" s="211"/>
      <c r="AX861" s="211"/>
      <c r="AY861" s="211"/>
      <c r="AZ861" s="211"/>
      <c r="BA861" s="211"/>
      <c r="BB861" s="211"/>
      <c r="BC861" s="211"/>
      <c r="BD861" s="211"/>
      <c r="BE861" s="211"/>
      <c r="BF861" s="211"/>
      <c r="BG861" s="211"/>
    </row>
    <row r="862" spans="1:59" ht="12.75" customHeight="1">
      <c r="A862" s="211"/>
      <c r="B862" s="2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G862" s="211"/>
      <c r="AH862" s="211"/>
      <c r="AI862" s="211"/>
      <c r="AJ862" s="211"/>
      <c r="AK862" s="211"/>
      <c r="AL862" s="211"/>
      <c r="AM862" s="211"/>
      <c r="AN862" s="211"/>
      <c r="AO862" s="211"/>
      <c r="AP862" s="211"/>
      <c r="AQ862" s="211"/>
      <c r="AR862" s="211"/>
      <c r="AS862" s="211"/>
      <c r="AT862" s="211"/>
      <c r="AU862" s="211"/>
      <c r="AV862" s="211"/>
      <c r="AW862" s="211"/>
      <c r="AX862" s="211"/>
      <c r="AY862" s="211"/>
      <c r="AZ862" s="211"/>
      <c r="BA862" s="211"/>
      <c r="BB862" s="211"/>
      <c r="BC862" s="211"/>
      <c r="BD862" s="211"/>
      <c r="BE862" s="211"/>
      <c r="BF862" s="211"/>
      <c r="BG862" s="211"/>
    </row>
    <row r="863" spans="1:59" ht="12.75" customHeight="1">
      <c r="A863" s="211"/>
      <c r="B863" s="2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G863" s="211"/>
      <c r="AH863" s="211"/>
      <c r="AI863" s="211"/>
      <c r="AJ863" s="211"/>
      <c r="AK863" s="211"/>
      <c r="AL863" s="211"/>
      <c r="AM863" s="211"/>
      <c r="AN863" s="211"/>
      <c r="AO863" s="211"/>
      <c r="AP863" s="211"/>
      <c r="AQ863" s="211"/>
      <c r="AR863" s="211"/>
      <c r="AS863" s="211"/>
      <c r="AT863" s="211"/>
      <c r="AU863" s="211"/>
      <c r="AV863" s="211"/>
      <c r="AW863" s="211"/>
      <c r="AX863" s="211"/>
      <c r="AY863" s="211"/>
      <c r="AZ863" s="211"/>
      <c r="BA863" s="211"/>
      <c r="BB863" s="211"/>
      <c r="BC863" s="211"/>
      <c r="BD863" s="211"/>
      <c r="BE863" s="211"/>
      <c r="BF863" s="211"/>
      <c r="BG863" s="211"/>
    </row>
    <row r="864" spans="1:59" ht="12.75" customHeight="1">
      <c r="A864" s="211"/>
      <c r="B864" s="2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G864" s="211"/>
      <c r="AH864" s="211"/>
      <c r="AI864" s="211"/>
      <c r="AJ864" s="211"/>
      <c r="AK864" s="211"/>
      <c r="AL864" s="211"/>
      <c r="AM864" s="211"/>
      <c r="AN864" s="211"/>
      <c r="AO864" s="211"/>
      <c r="AP864" s="211"/>
      <c r="AQ864" s="211"/>
      <c r="AR864" s="211"/>
      <c r="AS864" s="211"/>
      <c r="AT864" s="211"/>
      <c r="AU864" s="211"/>
      <c r="AV864" s="211"/>
      <c r="AW864" s="211"/>
      <c r="AX864" s="211"/>
      <c r="AY864" s="211"/>
      <c r="AZ864" s="211"/>
      <c r="BA864" s="211"/>
      <c r="BB864" s="211"/>
      <c r="BC864" s="211"/>
      <c r="BD864" s="211"/>
      <c r="BE864" s="211"/>
      <c r="BF864" s="211"/>
      <c r="BG864" s="211"/>
    </row>
    <row r="865" spans="1:59" ht="12.75" customHeight="1">
      <c r="A865" s="211"/>
      <c r="B865" s="2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G865" s="211"/>
      <c r="AH865" s="211"/>
      <c r="AI865" s="211"/>
      <c r="AJ865" s="211"/>
      <c r="AK865" s="211"/>
      <c r="AL865" s="211"/>
      <c r="AM865" s="211"/>
      <c r="AN865" s="211"/>
      <c r="AO865" s="211"/>
      <c r="AP865" s="211"/>
      <c r="AQ865" s="211"/>
      <c r="AR865" s="211"/>
      <c r="AS865" s="211"/>
      <c r="AT865" s="211"/>
      <c r="AU865" s="211"/>
      <c r="AV865" s="211"/>
      <c r="AW865" s="211"/>
      <c r="AX865" s="211"/>
      <c r="AY865" s="211"/>
      <c r="AZ865" s="211"/>
      <c r="BA865" s="211"/>
      <c r="BB865" s="211"/>
      <c r="BC865" s="211"/>
      <c r="BD865" s="211"/>
      <c r="BE865" s="211"/>
      <c r="BF865" s="211"/>
      <c r="BG865" s="211"/>
    </row>
    <row r="866" spans="1:59" ht="12.75" customHeight="1">
      <c r="A866" s="211"/>
      <c r="B866" s="2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G866" s="211"/>
      <c r="AH866" s="211"/>
      <c r="AI866" s="211"/>
      <c r="AJ866" s="211"/>
      <c r="AK866" s="211"/>
      <c r="AL866" s="211"/>
      <c r="AM866" s="211"/>
      <c r="AN866" s="211"/>
      <c r="AO866" s="211"/>
      <c r="AP866" s="211"/>
      <c r="AQ866" s="211"/>
      <c r="AR866" s="211"/>
      <c r="AS866" s="211"/>
      <c r="AT866" s="211"/>
      <c r="AU866" s="211"/>
      <c r="AV866" s="211"/>
      <c r="AW866" s="211"/>
      <c r="AX866" s="211"/>
      <c r="AY866" s="211"/>
      <c r="AZ866" s="211"/>
      <c r="BA866" s="211"/>
      <c r="BB866" s="211"/>
      <c r="BC866" s="211"/>
      <c r="BD866" s="211"/>
      <c r="BE866" s="211"/>
      <c r="BF866" s="211"/>
      <c r="BG866" s="211"/>
    </row>
    <row r="867" spans="1:59" ht="12.75" customHeight="1">
      <c r="A867" s="211"/>
      <c r="B867" s="2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G867" s="211"/>
      <c r="AH867" s="211"/>
      <c r="AI867" s="211"/>
      <c r="AJ867" s="211"/>
      <c r="AK867" s="211"/>
      <c r="AL867" s="211"/>
      <c r="AM867" s="211"/>
      <c r="AN867" s="211"/>
      <c r="AO867" s="211"/>
      <c r="AP867" s="211"/>
      <c r="AQ867" s="211"/>
      <c r="AR867" s="211"/>
      <c r="AS867" s="211"/>
      <c r="AT867" s="211"/>
      <c r="AU867" s="211"/>
      <c r="AV867" s="211"/>
      <c r="AW867" s="211"/>
      <c r="AX867" s="211"/>
      <c r="AY867" s="211"/>
      <c r="AZ867" s="211"/>
      <c r="BA867" s="211"/>
      <c r="BB867" s="211"/>
      <c r="BC867" s="211"/>
      <c r="BD867" s="211"/>
      <c r="BE867" s="211"/>
      <c r="BF867" s="211"/>
      <c r="BG867" s="211"/>
    </row>
    <row r="868" spans="1:59" ht="12.75" customHeight="1">
      <c r="A868" s="211"/>
      <c r="B868" s="2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G868" s="211"/>
      <c r="AH868" s="211"/>
      <c r="AI868" s="211"/>
      <c r="AJ868" s="211"/>
      <c r="AK868" s="211"/>
      <c r="AL868" s="211"/>
      <c r="AM868" s="211"/>
      <c r="AN868" s="211"/>
      <c r="AO868" s="211"/>
      <c r="AP868" s="211"/>
      <c r="AQ868" s="211"/>
      <c r="AR868" s="211"/>
      <c r="AS868" s="211"/>
      <c r="AT868" s="211"/>
      <c r="AU868" s="211"/>
      <c r="AV868" s="211"/>
      <c r="AW868" s="211"/>
      <c r="AX868" s="211"/>
      <c r="AY868" s="211"/>
      <c r="AZ868" s="211"/>
      <c r="BA868" s="211"/>
      <c r="BB868" s="211"/>
      <c r="BC868" s="211"/>
      <c r="BD868" s="211"/>
      <c r="BE868" s="211"/>
      <c r="BF868" s="211"/>
      <c r="BG868" s="211"/>
    </row>
    <row r="869" spans="1:59" ht="12.75" customHeight="1">
      <c r="A869" s="211"/>
      <c r="B869" s="2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G869" s="211"/>
      <c r="AH869" s="211"/>
      <c r="AI869" s="211"/>
      <c r="AJ869" s="211"/>
      <c r="AK869" s="211"/>
      <c r="AL869" s="211"/>
      <c r="AM869" s="211"/>
      <c r="AN869" s="211"/>
      <c r="AO869" s="211"/>
      <c r="AP869" s="211"/>
      <c r="AQ869" s="211"/>
      <c r="AR869" s="211"/>
      <c r="AS869" s="211"/>
      <c r="AT869" s="211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211"/>
      <c r="BE869" s="211"/>
      <c r="BF869" s="211"/>
      <c r="BG869" s="211"/>
    </row>
    <row r="870" spans="1:59" ht="12.75" customHeight="1">
      <c r="A870" s="211"/>
      <c r="B870" s="2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G870" s="211"/>
      <c r="AH870" s="211"/>
      <c r="AI870" s="211"/>
      <c r="AJ870" s="211"/>
      <c r="AK870" s="211"/>
      <c r="AL870" s="211"/>
      <c r="AM870" s="211"/>
      <c r="AN870" s="211"/>
      <c r="AO870" s="211"/>
      <c r="AP870" s="211"/>
      <c r="AQ870" s="211"/>
      <c r="AR870" s="211"/>
      <c r="AS870" s="211"/>
      <c r="AT870" s="211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</row>
    <row r="871" spans="1:59" ht="12.75" customHeight="1">
      <c r="A871" s="211"/>
      <c r="B871" s="2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G871" s="211"/>
      <c r="AH871" s="211"/>
      <c r="AI871" s="211"/>
      <c r="AJ871" s="211"/>
      <c r="AK871" s="211"/>
      <c r="AL871" s="211"/>
      <c r="AM871" s="211"/>
      <c r="AN871" s="211"/>
      <c r="AO871" s="211"/>
      <c r="AP871" s="211"/>
      <c r="AQ871" s="211"/>
      <c r="AR871" s="211"/>
      <c r="AS871" s="211"/>
      <c r="AT871" s="211"/>
      <c r="AU871" s="211"/>
      <c r="AV871" s="211"/>
      <c r="AW871" s="211"/>
      <c r="AX871" s="211"/>
      <c r="AY871" s="211"/>
      <c r="AZ871" s="211"/>
      <c r="BA871" s="211"/>
      <c r="BB871" s="211"/>
      <c r="BC871" s="211"/>
      <c r="BD871" s="211"/>
      <c r="BE871" s="211"/>
      <c r="BF871" s="211"/>
      <c r="BG871" s="211"/>
    </row>
    <row r="872" spans="1:59" ht="12.75" customHeight="1">
      <c r="A872" s="211"/>
      <c r="B872" s="2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G872" s="211"/>
      <c r="AH872" s="211"/>
      <c r="AI872" s="211"/>
      <c r="AJ872" s="211"/>
      <c r="AK872" s="211"/>
      <c r="AL872" s="211"/>
      <c r="AM872" s="211"/>
      <c r="AN872" s="211"/>
      <c r="AO872" s="211"/>
      <c r="AP872" s="211"/>
      <c r="AQ872" s="211"/>
      <c r="AR872" s="211"/>
      <c r="AS872" s="211"/>
      <c r="AT872" s="211"/>
      <c r="AU872" s="211"/>
      <c r="AV872" s="211"/>
      <c r="AW872" s="211"/>
      <c r="AX872" s="211"/>
      <c r="AY872" s="211"/>
      <c r="AZ872" s="211"/>
      <c r="BA872" s="211"/>
      <c r="BB872" s="211"/>
      <c r="BC872" s="211"/>
      <c r="BD872" s="211"/>
      <c r="BE872" s="211"/>
      <c r="BF872" s="211"/>
      <c r="BG872" s="211"/>
    </row>
    <row r="873" spans="1:59" ht="12.75" customHeight="1">
      <c r="A873" s="211"/>
      <c r="B873" s="2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G873" s="211"/>
      <c r="AH873" s="211"/>
      <c r="AI873" s="211"/>
      <c r="AJ873" s="211"/>
      <c r="AK873" s="211"/>
      <c r="AL873" s="211"/>
      <c r="AM873" s="211"/>
      <c r="AN873" s="211"/>
      <c r="AO873" s="211"/>
      <c r="AP873" s="211"/>
      <c r="AQ873" s="211"/>
      <c r="AR873" s="211"/>
      <c r="AS873" s="211"/>
      <c r="AT873" s="211"/>
      <c r="AU873" s="211"/>
      <c r="AV873" s="211"/>
      <c r="AW873" s="211"/>
      <c r="AX873" s="211"/>
      <c r="AY873" s="211"/>
      <c r="AZ873" s="211"/>
      <c r="BA873" s="211"/>
      <c r="BB873" s="211"/>
      <c r="BC873" s="211"/>
      <c r="BD873" s="211"/>
      <c r="BE873" s="211"/>
      <c r="BF873" s="211"/>
      <c r="BG873" s="211"/>
    </row>
    <row r="874" spans="1:59" ht="12.75" customHeight="1">
      <c r="A874" s="211"/>
      <c r="B874" s="2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G874" s="211"/>
      <c r="AH874" s="211"/>
      <c r="AI874" s="211"/>
      <c r="AJ874" s="211"/>
      <c r="AK874" s="211"/>
      <c r="AL874" s="211"/>
      <c r="AM874" s="211"/>
      <c r="AN874" s="211"/>
      <c r="AO874" s="211"/>
      <c r="AP874" s="211"/>
      <c r="AQ874" s="211"/>
      <c r="AR874" s="211"/>
      <c r="AS874" s="211"/>
      <c r="AT874" s="211"/>
      <c r="AU874" s="211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</row>
    <row r="875" spans="1:59" ht="12.75" customHeight="1">
      <c r="A875" s="211"/>
      <c r="B875" s="2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G875" s="211"/>
      <c r="AH875" s="211"/>
      <c r="AI875" s="211"/>
      <c r="AJ875" s="211"/>
      <c r="AK875" s="211"/>
      <c r="AL875" s="211"/>
      <c r="AM875" s="211"/>
      <c r="AN875" s="211"/>
      <c r="AO875" s="211"/>
      <c r="AP875" s="211"/>
      <c r="AQ875" s="211"/>
      <c r="AR875" s="211"/>
      <c r="AS875" s="211"/>
      <c r="AT875" s="211"/>
      <c r="AU875" s="211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1"/>
    </row>
    <row r="876" spans="1:59" ht="12.75" customHeight="1">
      <c r="A876" s="211"/>
      <c r="B876" s="2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G876" s="211"/>
      <c r="AH876" s="211"/>
      <c r="AI876" s="211"/>
      <c r="AJ876" s="211"/>
      <c r="AK876" s="211"/>
      <c r="AL876" s="211"/>
      <c r="AM876" s="211"/>
      <c r="AN876" s="211"/>
      <c r="AO876" s="211"/>
      <c r="AP876" s="211"/>
      <c r="AQ876" s="211"/>
      <c r="AR876" s="211"/>
      <c r="AS876" s="211"/>
      <c r="AT876" s="211"/>
      <c r="AU876" s="211"/>
      <c r="AV876" s="211"/>
      <c r="AW876" s="211"/>
      <c r="AX876" s="211"/>
      <c r="AY876" s="211"/>
      <c r="AZ876" s="211"/>
      <c r="BA876" s="211"/>
      <c r="BB876" s="211"/>
      <c r="BC876" s="211"/>
      <c r="BD876" s="211"/>
      <c r="BE876" s="211"/>
      <c r="BF876" s="211"/>
      <c r="BG876" s="211"/>
    </row>
    <row r="877" spans="1:59" ht="12.75" customHeight="1">
      <c r="A877" s="211"/>
      <c r="B877" s="2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G877" s="211"/>
      <c r="AH877" s="211"/>
      <c r="AI877" s="211"/>
      <c r="AJ877" s="211"/>
      <c r="AK877" s="211"/>
      <c r="AL877" s="211"/>
      <c r="AM877" s="211"/>
      <c r="AN877" s="211"/>
      <c r="AO877" s="211"/>
      <c r="AP877" s="211"/>
      <c r="AQ877" s="211"/>
      <c r="AR877" s="211"/>
      <c r="AS877" s="211"/>
      <c r="AT877" s="211"/>
      <c r="AU877" s="211"/>
      <c r="AV877" s="211"/>
      <c r="AW877" s="211"/>
      <c r="AX877" s="211"/>
      <c r="AY877" s="211"/>
      <c r="AZ877" s="211"/>
      <c r="BA877" s="211"/>
      <c r="BB877" s="211"/>
      <c r="BC877" s="211"/>
      <c r="BD877" s="211"/>
      <c r="BE877" s="211"/>
      <c r="BF877" s="211"/>
      <c r="BG877" s="211"/>
    </row>
    <row r="878" spans="1:59" ht="12.75" customHeight="1">
      <c r="A878" s="211"/>
      <c r="B878" s="2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G878" s="211"/>
      <c r="AH878" s="211"/>
      <c r="AI878" s="211"/>
      <c r="AJ878" s="211"/>
      <c r="AK878" s="211"/>
      <c r="AL878" s="211"/>
      <c r="AM878" s="211"/>
      <c r="AN878" s="211"/>
      <c r="AO878" s="211"/>
      <c r="AP878" s="211"/>
      <c r="AQ878" s="211"/>
      <c r="AR878" s="211"/>
      <c r="AS878" s="211"/>
      <c r="AT878" s="211"/>
      <c r="AU878" s="211"/>
      <c r="AV878" s="211"/>
      <c r="AW878" s="211"/>
      <c r="AX878" s="211"/>
      <c r="AY878" s="211"/>
      <c r="AZ878" s="211"/>
      <c r="BA878" s="211"/>
      <c r="BB878" s="211"/>
      <c r="BC878" s="211"/>
      <c r="BD878" s="211"/>
      <c r="BE878" s="211"/>
      <c r="BF878" s="211"/>
      <c r="BG878" s="211"/>
    </row>
    <row r="879" spans="1:59" ht="12.75" customHeight="1">
      <c r="A879" s="211"/>
      <c r="B879" s="2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G879" s="211"/>
      <c r="AH879" s="211"/>
      <c r="AI879" s="211"/>
      <c r="AJ879" s="211"/>
      <c r="AK879" s="211"/>
      <c r="AL879" s="211"/>
      <c r="AM879" s="211"/>
      <c r="AN879" s="211"/>
      <c r="AO879" s="211"/>
      <c r="AP879" s="211"/>
      <c r="AQ879" s="211"/>
      <c r="AR879" s="211"/>
      <c r="AS879" s="211"/>
      <c r="AT879" s="211"/>
      <c r="AU879" s="211"/>
      <c r="AV879" s="211"/>
      <c r="AW879" s="211"/>
      <c r="AX879" s="211"/>
      <c r="AY879" s="211"/>
      <c r="AZ879" s="211"/>
      <c r="BA879" s="211"/>
      <c r="BB879" s="211"/>
      <c r="BC879" s="211"/>
      <c r="BD879" s="211"/>
      <c r="BE879" s="211"/>
      <c r="BF879" s="211"/>
      <c r="BG879" s="211"/>
    </row>
    <row r="880" spans="1:59" ht="12.75" customHeight="1">
      <c r="A880" s="211"/>
      <c r="B880" s="2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G880" s="211"/>
      <c r="AH880" s="211"/>
      <c r="AI880" s="211"/>
      <c r="AJ880" s="211"/>
      <c r="AK880" s="211"/>
      <c r="AL880" s="211"/>
      <c r="AM880" s="211"/>
      <c r="AN880" s="211"/>
      <c r="AO880" s="211"/>
      <c r="AP880" s="211"/>
      <c r="AQ880" s="211"/>
      <c r="AR880" s="211"/>
      <c r="AS880" s="211"/>
      <c r="AT880" s="211"/>
      <c r="AU880" s="211"/>
      <c r="AV880" s="211"/>
      <c r="AW880" s="211"/>
      <c r="AX880" s="211"/>
      <c r="AY880" s="211"/>
      <c r="AZ880" s="211"/>
      <c r="BA880" s="211"/>
      <c r="BB880" s="211"/>
      <c r="BC880" s="211"/>
      <c r="BD880" s="211"/>
      <c r="BE880" s="211"/>
      <c r="BF880" s="211"/>
      <c r="BG880" s="211"/>
    </row>
    <row r="881" spans="1:59" ht="12.75" customHeight="1">
      <c r="A881" s="211"/>
      <c r="B881" s="2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G881" s="211"/>
      <c r="AH881" s="211"/>
      <c r="AI881" s="211"/>
      <c r="AJ881" s="211"/>
      <c r="AK881" s="211"/>
      <c r="AL881" s="211"/>
      <c r="AM881" s="211"/>
      <c r="AN881" s="211"/>
      <c r="AO881" s="211"/>
      <c r="AP881" s="211"/>
      <c r="AQ881" s="211"/>
      <c r="AR881" s="211"/>
      <c r="AS881" s="211"/>
      <c r="AT881" s="211"/>
      <c r="AU881" s="211"/>
      <c r="AV881" s="211"/>
      <c r="AW881" s="211"/>
      <c r="AX881" s="211"/>
      <c r="AY881" s="211"/>
      <c r="AZ881" s="211"/>
      <c r="BA881" s="211"/>
      <c r="BB881" s="211"/>
      <c r="BC881" s="211"/>
      <c r="BD881" s="211"/>
      <c r="BE881" s="211"/>
      <c r="BF881" s="211"/>
      <c r="BG881" s="211"/>
    </row>
    <row r="882" spans="1:59" ht="12.75" customHeight="1">
      <c r="A882" s="211"/>
      <c r="B882" s="2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G882" s="211"/>
      <c r="AH882" s="211"/>
      <c r="AI882" s="211"/>
      <c r="AJ882" s="211"/>
      <c r="AK882" s="211"/>
      <c r="AL882" s="211"/>
      <c r="AM882" s="211"/>
      <c r="AN882" s="211"/>
      <c r="AO882" s="211"/>
      <c r="AP882" s="211"/>
      <c r="AQ882" s="211"/>
      <c r="AR882" s="211"/>
      <c r="AS882" s="211"/>
      <c r="AT882" s="211"/>
      <c r="AU882" s="211"/>
      <c r="AV882" s="211"/>
      <c r="AW882" s="211"/>
      <c r="AX882" s="211"/>
      <c r="AY882" s="211"/>
      <c r="AZ882" s="211"/>
      <c r="BA882" s="211"/>
      <c r="BB882" s="211"/>
      <c r="BC882" s="211"/>
      <c r="BD882" s="211"/>
      <c r="BE882" s="211"/>
      <c r="BF882" s="211"/>
      <c r="BG882" s="211"/>
    </row>
    <row r="883" spans="1:59" ht="12.75" customHeight="1">
      <c r="A883" s="211"/>
      <c r="B883" s="2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G883" s="211"/>
      <c r="AH883" s="211"/>
      <c r="AI883" s="211"/>
      <c r="AJ883" s="211"/>
      <c r="AK883" s="211"/>
      <c r="AL883" s="211"/>
      <c r="AM883" s="211"/>
      <c r="AN883" s="211"/>
      <c r="AO883" s="211"/>
      <c r="AP883" s="211"/>
      <c r="AQ883" s="211"/>
      <c r="AR883" s="211"/>
      <c r="AS883" s="211"/>
      <c r="AT883" s="211"/>
      <c r="AU883" s="211"/>
      <c r="AV883" s="211"/>
      <c r="AW883" s="211"/>
      <c r="AX883" s="211"/>
      <c r="AY883" s="211"/>
      <c r="AZ883" s="211"/>
      <c r="BA883" s="211"/>
      <c r="BB883" s="211"/>
      <c r="BC883" s="211"/>
      <c r="BD883" s="211"/>
      <c r="BE883" s="211"/>
      <c r="BF883" s="211"/>
      <c r="BG883" s="211"/>
    </row>
    <row r="884" spans="1:59" ht="12.75" customHeight="1">
      <c r="A884" s="211"/>
      <c r="B884" s="2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G884" s="211"/>
      <c r="AH884" s="211"/>
      <c r="AI884" s="211"/>
      <c r="AJ884" s="211"/>
      <c r="AK884" s="211"/>
      <c r="AL884" s="211"/>
      <c r="AM884" s="211"/>
      <c r="AN884" s="211"/>
      <c r="AO884" s="211"/>
      <c r="AP884" s="211"/>
      <c r="AQ884" s="211"/>
      <c r="AR884" s="211"/>
      <c r="AS884" s="211"/>
      <c r="AT884" s="211"/>
      <c r="AU884" s="211"/>
      <c r="AV884" s="211"/>
      <c r="AW884" s="211"/>
      <c r="AX884" s="211"/>
      <c r="AY884" s="211"/>
      <c r="AZ884" s="211"/>
      <c r="BA884" s="211"/>
      <c r="BB884" s="211"/>
      <c r="BC884" s="211"/>
      <c r="BD884" s="211"/>
      <c r="BE884" s="211"/>
      <c r="BF884" s="211"/>
      <c r="BG884" s="211"/>
    </row>
    <row r="885" spans="1:59" ht="12.75" customHeight="1">
      <c r="A885" s="211"/>
      <c r="B885" s="2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G885" s="211"/>
      <c r="AH885" s="211"/>
      <c r="AI885" s="211"/>
      <c r="AJ885" s="211"/>
      <c r="AK885" s="211"/>
      <c r="AL885" s="211"/>
      <c r="AM885" s="211"/>
      <c r="AN885" s="211"/>
      <c r="AO885" s="211"/>
      <c r="AP885" s="211"/>
      <c r="AQ885" s="211"/>
      <c r="AR885" s="211"/>
      <c r="AS885" s="211"/>
      <c r="AT885" s="211"/>
      <c r="AU885" s="211"/>
      <c r="AV885" s="211"/>
      <c r="AW885" s="211"/>
      <c r="AX885" s="211"/>
      <c r="AY885" s="211"/>
      <c r="AZ885" s="211"/>
      <c r="BA885" s="211"/>
      <c r="BB885" s="211"/>
      <c r="BC885" s="211"/>
      <c r="BD885" s="211"/>
      <c r="BE885" s="211"/>
      <c r="BF885" s="211"/>
      <c r="BG885" s="211"/>
    </row>
    <row r="886" spans="1:59" ht="12.75" customHeight="1">
      <c r="A886" s="211"/>
      <c r="B886" s="2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G886" s="211"/>
      <c r="AH886" s="211"/>
      <c r="AI886" s="211"/>
      <c r="AJ886" s="211"/>
      <c r="AK886" s="211"/>
      <c r="AL886" s="211"/>
      <c r="AM886" s="211"/>
      <c r="AN886" s="211"/>
      <c r="AO886" s="211"/>
      <c r="AP886" s="211"/>
      <c r="AQ886" s="211"/>
      <c r="AR886" s="211"/>
      <c r="AS886" s="211"/>
      <c r="AT886" s="211"/>
      <c r="AU886" s="211"/>
      <c r="AV886" s="211"/>
      <c r="AW886" s="211"/>
      <c r="AX886" s="211"/>
      <c r="AY886" s="211"/>
      <c r="AZ886" s="211"/>
      <c r="BA886" s="211"/>
      <c r="BB886" s="211"/>
      <c r="BC886" s="211"/>
      <c r="BD886" s="211"/>
      <c r="BE886" s="211"/>
      <c r="BF886" s="211"/>
      <c r="BG886" s="211"/>
    </row>
    <row r="887" spans="1:59" ht="12.75" customHeight="1">
      <c r="A887" s="211"/>
      <c r="B887" s="2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G887" s="211"/>
      <c r="AH887" s="211"/>
      <c r="AI887" s="211"/>
      <c r="AJ887" s="211"/>
      <c r="AK887" s="211"/>
      <c r="AL887" s="211"/>
      <c r="AM887" s="211"/>
      <c r="AN887" s="211"/>
      <c r="AO887" s="211"/>
      <c r="AP887" s="211"/>
      <c r="AQ887" s="211"/>
      <c r="AR887" s="211"/>
      <c r="AS887" s="211"/>
      <c r="AT887" s="211"/>
      <c r="AU887" s="211"/>
      <c r="AV887" s="211"/>
      <c r="AW887" s="211"/>
      <c r="AX887" s="211"/>
      <c r="AY887" s="211"/>
      <c r="AZ887" s="211"/>
      <c r="BA887" s="211"/>
      <c r="BB887" s="211"/>
      <c r="BC887" s="211"/>
      <c r="BD887" s="211"/>
      <c r="BE887" s="211"/>
      <c r="BF887" s="211"/>
      <c r="BG887" s="211"/>
    </row>
    <row r="888" spans="1:59" ht="12.75" customHeight="1">
      <c r="A888" s="211"/>
      <c r="B888" s="2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G888" s="211"/>
      <c r="AH888" s="211"/>
      <c r="AI888" s="211"/>
      <c r="AJ888" s="211"/>
      <c r="AK888" s="211"/>
      <c r="AL888" s="211"/>
      <c r="AM888" s="211"/>
      <c r="AN888" s="211"/>
      <c r="AO888" s="211"/>
      <c r="AP888" s="211"/>
      <c r="AQ888" s="211"/>
      <c r="AR888" s="211"/>
      <c r="AS888" s="211"/>
      <c r="AT888" s="211"/>
      <c r="AU888" s="211"/>
      <c r="AV888" s="211"/>
      <c r="AW888" s="211"/>
      <c r="AX888" s="211"/>
      <c r="AY888" s="211"/>
      <c r="AZ888" s="211"/>
      <c r="BA888" s="211"/>
      <c r="BB888" s="211"/>
      <c r="BC888" s="211"/>
      <c r="BD888" s="211"/>
      <c r="BE888" s="211"/>
      <c r="BF888" s="211"/>
      <c r="BG888" s="211"/>
    </row>
    <row r="889" spans="1:59" ht="12.75" customHeight="1">
      <c r="A889" s="211"/>
      <c r="B889" s="2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11"/>
      <c r="AK889" s="211"/>
      <c r="AL889" s="211"/>
      <c r="AM889" s="211"/>
      <c r="AN889" s="211"/>
      <c r="AO889" s="211"/>
      <c r="AP889" s="211"/>
      <c r="AQ889" s="211"/>
      <c r="AR889" s="211"/>
      <c r="AS889" s="211"/>
      <c r="AT889" s="211"/>
      <c r="AU889" s="211"/>
      <c r="AV889" s="211"/>
      <c r="AW889" s="211"/>
      <c r="AX889" s="211"/>
      <c r="AY889" s="211"/>
      <c r="AZ889" s="211"/>
      <c r="BA889" s="211"/>
      <c r="BB889" s="211"/>
      <c r="BC889" s="211"/>
      <c r="BD889" s="211"/>
      <c r="BE889" s="211"/>
      <c r="BF889" s="211"/>
      <c r="BG889" s="211"/>
    </row>
    <row r="890" spans="1:59" ht="12.75" customHeight="1">
      <c r="A890" s="211"/>
      <c r="B890" s="2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G890" s="211"/>
      <c r="AH890" s="211"/>
      <c r="AI890" s="211"/>
      <c r="AJ890" s="211"/>
      <c r="AK890" s="211"/>
      <c r="AL890" s="211"/>
      <c r="AM890" s="211"/>
      <c r="AN890" s="211"/>
      <c r="AO890" s="211"/>
      <c r="AP890" s="211"/>
      <c r="AQ890" s="211"/>
      <c r="AR890" s="211"/>
      <c r="AS890" s="211"/>
      <c r="AT890" s="211"/>
      <c r="AU890" s="211"/>
      <c r="AV890" s="211"/>
      <c r="AW890" s="211"/>
      <c r="AX890" s="211"/>
      <c r="AY890" s="211"/>
      <c r="AZ890" s="211"/>
      <c r="BA890" s="211"/>
      <c r="BB890" s="211"/>
      <c r="BC890" s="211"/>
      <c r="BD890" s="211"/>
      <c r="BE890" s="211"/>
      <c r="BF890" s="211"/>
      <c r="BG890" s="211"/>
    </row>
    <row r="891" spans="1:59" ht="12.75" customHeight="1">
      <c r="A891" s="211"/>
      <c r="B891" s="2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G891" s="211"/>
      <c r="AH891" s="211"/>
      <c r="AI891" s="211"/>
      <c r="AJ891" s="211"/>
      <c r="AK891" s="211"/>
      <c r="AL891" s="211"/>
      <c r="AM891" s="211"/>
      <c r="AN891" s="211"/>
      <c r="AO891" s="211"/>
      <c r="AP891" s="211"/>
      <c r="AQ891" s="211"/>
      <c r="AR891" s="211"/>
      <c r="AS891" s="211"/>
      <c r="AT891" s="211"/>
      <c r="AU891" s="211"/>
      <c r="AV891" s="211"/>
      <c r="AW891" s="211"/>
      <c r="AX891" s="211"/>
      <c r="AY891" s="211"/>
      <c r="AZ891" s="211"/>
      <c r="BA891" s="211"/>
      <c r="BB891" s="211"/>
      <c r="BC891" s="211"/>
      <c r="BD891" s="211"/>
      <c r="BE891" s="211"/>
      <c r="BF891" s="211"/>
      <c r="BG891" s="211"/>
    </row>
    <row r="892" spans="1:59" ht="12.75" customHeight="1">
      <c r="A892" s="211"/>
      <c r="B892" s="2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G892" s="211"/>
      <c r="AH892" s="211"/>
      <c r="AI892" s="211"/>
      <c r="AJ892" s="211"/>
      <c r="AK892" s="211"/>
      <c r="AL892" s="211"/>
      <c r="AM892" s="211"/>
      <c r="AN892" s="211"/>
      <c r="AO892" s="211"/>
      <c r="AP892" s="211"/>
      <c r="AQ892" s="211"/>
      <c r="AR892" s="211"/>
      <c r="AS892" s="211"/>
      <c r="AT892" s="211"/>
      <c r="AU892" s="211"/>
      <c r="AV892" s="211"/>
      <c r="AW892" s="211"/>
      <c r="AX892" s="211"/>
      <c r="AY892" s="211"/>
      <c r="AZ892" s="211"/>
      <c r="BA892" s="211"/>
      <c r="BB892" s="211"/>
      <c r="BC892" s="211"/>
      <c r="BD892" s="211"/>
      <c r="BE892" s="211"/>
      <c r="BF892" s="211"/>
      <c r="BG892" s="211"/>
    </row>
    <row r="893" spans="1:59" ht="12.75" customHeight="1">
      <c r="A893" s="211"/>
      <c r="B893" s="2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G893" s="211"/>
      <c r="AH893" s="211"/>
      <c r="AI893" s="211"/>
      <c r="AJ893" s="211"/>
      <c r="AK893" s="211"/>
      <c r="AL893" s="211"/>
      <c r="AM893" s="211"/>
      <c r="AN893" s="211"/>
      <c r="AO893" s="211"/>
      <c r="AP893" s="211"/>
      <c r="AQ893" s="211"/>
      <c r="AR893" s="211"/>
      <c r="AS893" s="211"/>
      <c r="AT893" s="211"/>
      <c r="AU893" s="211"/>
      <c r="AV893" s="211"/>
      <c r="AW893" s="211"/>
      <c r="AX893" s="211"/>
      <c r="AY893" s="211"/>
      <c r="AZ893" s="211"/>
      <c r="BA893" s="211"/>
      <c r="BB893" s="211"/>
      <c r="BC893" s="211"/>
      <c r="BD893" s="211"/>
      <c r="BE893" s="211"/>
      <c r="BF893" s="211"/>
      <c r="BG893" s="211"/>
    </row>
    <row r="894" spans="1:59" ht="12.75" customHeight="1">
      <c r="A894" s="211"/>
      <c r="B894" s="2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G894" s="211"/>
      <c r="AH894" s="211"/>
      <c r="AI894" s="211"/>
      <c r="AJ894" s="211"/>
      <c r="AK894" s="211"/>
      <c r="AL894" s="211"/>
      <c r="AM894" s="211"/>
      <c r="AN894" s="211"/>
      <c r="AO894" s="211"/>
      <c r="AP894" s="211"/>
      <c r="AQ894" s="211"/>
      <c r="AR894" s="211"/>
      <c r="AS894" s="211"/>
      <c r="AT894" s="211"/>
      <c r="AU894" s="211"/>
      <c r="AV894" s="211"/>
      <c r="AW894" s="211"/>
      <c r="AX894" s="211"/>
      <c r="AY894" s="211"/>
      <c r="AZ894" s="211"/>
      <c r="BA894" s="211"/>
      <c r="BB894" s="211"/>
      <c r="BC894" s="211"/>
      <c r="BD894" s="211"/>
      <c r="BE894" s="211"/>
      <c r="BF894" s="211"/>
      <c r="BG894" s="211"/>
    </row>
    <row r="895" spans="1:59" ht="12.75" customHeight="1">
      <c r="A895" s="211"/>
      <c r="B895" s="2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G895" s="211"/>
      <c r="AH895" s="211"/>
      <c r="AI895" s="211"/>
      <c r="AJ895" s="211"/>
      <c r="AK895" s="211"/>
      <c r="AL895" s="211"/>
      <c r="AM895" s="211"/>
      <c r="AN895" s="211"/>
      <c r="AO895" s="211"/>
      <c r="AP895" s="211"/>
      <c r="AQ895" s="211"/>
      <c r="AR895" s="211"/>
      <c r="AS895" s="211"/>
      <c r="AT895" s="211"/>
      <c r="AU895" s="211"/>
      <c r="AV895" s="211"/>
      <c r="AW895" s="211"/>
      <c r="AX895" s="211"/>
      <c r="AY895" s="211"/>
      <c r="AZ895" s="211"/>
      <c r="BA895" s="211"/>
      <c r="BB895" s="211"/>
      <c r="BC895" s="211"/>
      <c r="BD895" s="211"/>
      <c r="BE895" s="211"/>
      <c r="BF895" s="211"/>
      <c r="BG895" s="211"/>
    </row>
    <row r="896" spans="1:59" ht="12.75" customHeight="1">
      <c r="A896" s="211"/>
      <c r="B896" s="2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G896" s="211"/>
      <c r="AH896" s="211"/>
      <c r="AI896" s="211"/>
      <c r="AJ896" s="211"/>
      <c r="AK896" s="211"/>
      <c r="AL896" s="211"/>
      <c r="AM896" s="211"/>
      <c r="AN896" s="211"/>
      <c r="AO896" s="211"/>
      <c r="AP896" s="211"/>
      <c r="AQ896" s="211"/>
      <c r="AR896" s="211"/>
      <c r="AS896" s="211"/>
      <c r="AT896" s="211"/>
      <c r="AU896" s="211"/>
      <c r="AV896" s="211"/>
      <c r="AW896" s="211"/>
      <c r="AX896" s="211"/>
      <c r="AY896" s="211"/>
      <c r="AZ896" s="211"/>
      <c r="BA896" s="211"/>
      <c r="BB896" s="211"/>
      <c r="BC896" s="211"/>
      <c r="BD896" s="211"/>
      <c r="BE896" s="211"/>
      <c r="BF896" s="211"/>
      <c r="BG896" s="211"/>
    </row>
    <row r="897" spans="1:59" ht="12.75" customHeight="1">
      <c r="A897" s="211"/>
      <c r="B897" s="2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G897" s="211"/>
      <c r="AH897" s="211"/>
      <c r="AI897" s="211"/>
      <c r="AJ897" s="211"/>
      <c r="AK897" s="211"/>
      <c r="AL897" s="211"/>
      <c r="AM897" s="211"/>
      <c r="AN897" s="211"/>
      <c r="AO897" s="211"/>
      <c r="AP897" s="211"/>
      <c r="AQ897" s="211"/>
      <c r="AR897" s="211"/>
      <c r="AS897" s="211"/>
      <c r="AT897" s="211"/>
      <c r="AU897" s="211"/>
      <c r="AV897" s="211"/>
      <c r="AW897" s="211"/>
      <c r="AX897" s="211"/>
      <c r="AY897" s="211"/>
      <c r="AZ897" s="211"/>
      <c r="BA897" s="211"/>
      <c r="BB897" s="211"/>
      <c r="BC897" s="211"/>
      <c r="BD897" s="211"/>
      <c r="BE897" s="211"/>
      <c r="BF897" s="211"/>
      <c r="BG897" s="211"/>
    </row>
    <row r="898" spans="1:59" ht="12.75" customHeight="1">
      <c r="A898" s="211"/>
      <c r="B898" s="2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G898" s="211"/>
      <c r="AH898" s="211"/>
      <c r="AI898" s="211"/>
      <c r="AJ898" s="211"/>
      <c r="AK898" s="211"/>
      <c r="AL898" s="211"/>
      <c r="AM898" s="211"/>
      <c r="AN898" s="211"/>
      <c r="AO898" s="211"/>
      <c r="AP898" s="211"/>
      <c r="AQ898" s="211"/>
      <c r="AR898" s="211"/>
      <c r="AS898" s="211"/>
      <c r="AT898" s="211"/>
      <c r="AU898" s="211"/>
      <c r="AV898" s="211"/>
      <c r="AW898" s="211"/>
      <c r="AX898" s="211"/>
      <c r="AY898" s="211"/>
      <c r="AZ898" s="211"/>
      <c r="BA898" s="211"/>
      <c r="BB898" s="211"/>
      <c r="BC898" s="211"/>
      <c r="BD898" s="211"/>
      <c r="BE898" s="211"/>
      <c r="BF898" s="211"/>
      <c r="BG898" s="211"/>
    </row>
    <row r="899" spans="1:59" ht="12.75" customHeight="1">
      <c r="A899" s="211"/>
      <c r="B899" s="2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G899" s="211"/>
      <c r="AH899" s="211"/>
      <c r="AI899" s="211"/>
      <c r="AJ899" s="211"/>
      <c r="AK899" s="211"/>
      <c r="AL899" s="211"/>
      <c r="AM899" s="211"/>
      <c r="AN899" s="211"/>
      <c r="AO899" s="211"/>
      <c r="AP899" s="211"/>
      <c r="AQ899" s="211"/>
      <c r="AR899" s="211"/>
      <c r="AS899" s="211"/>
      <c r="AT899" s="211"/>
      <c r="AU899" s="211"/>
      <c r="AV899" s="211"/>
      <c r="AW899" s="211"/>
      <c r="AX899" s="211"/>
      <c r="AY899" s="211"/>
      <c r="AZ899" s="211"/>
      <c r="BA899" s="211"/>
      <c r="BB899" s="211"/>
      <c r="BC899" s="211"/>
      <c r="BD899" s="211"/>
      <c r="BE899" s="211"/>
      <c r="BF899" s="211"/>
      <c r="BG899" s="211"/>
    </row>
    <row r="900" spans="1:59" ht="12.75" customHeight="1">
      <c r="A900" s="211"/>
      <c r="B900" s="2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G900" s="211"/>
      <c r="AH900" s="211"/>
      <c r="AI900" s="211"/>
      <c r="AJ900" s="211"/>
      <c r="AK900" s="211"/>
      <c r="AL900" s="211"/>
      <c r="AM900" s="211"/>
      <c r="AN900" s="211"/>
      <c r="AO900" s="211"/>
      <c r="AP900" s="211"/>
      <c r="AQ900" s="211"/>
      <c r="AR900" s="211"/>
      <c r="AS900" s="211"/>
      <c r="AT900" s="211"/>
      <c r="AU900" s="211"/>
      <c r="AV900" s="211"/>
      <c r="AW900" s="211"/>
      <c r="AX900" s="211"/>
      <c r="AY900" s="211"/>
      <c r="AZ900" s="211"/>
      <c r="BA900" s="211"/>
      <c r="BB900" s="211"/>
      <c r="BC900" s="211"/>
      <c r="BD900" s="211"/>
      <c r="BE900" s="211"/>
      <c r="BF900" s="211"/>
      <c r="BG900" s="211"/>
    </row>
    <row r="901" spans="1:59" ht="12.75" customHeight="1">
      <c r="A901" s="211"/>
      <c r="B901" s="2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G901" s="211"/>
      <c r="AH901" s="211"/>
      <c r="AI901" s="211"/>
      <c r="AJ901" s="211"/>
      <c r="AK901" s="211"/>
      <c r="AL901" s="211"/>
      <c r="AM901" s="211"/>
      <c r="AN901" s="211"/>
      <c r="AO901" s="211"/>
      <c r="AP901" s="211"/>
      <c r="AQ901" s="211"/>
      <c r="AR901" s="211"/>
      <c r="AS901" s="211"/>
      <c r="AT901" s="211"/>
      <c r="AU901" s="211"/>
      <c r="AV901" s="211"/>
      <c r="AW901" s="211"/>
      <c r="AX901" s="211"/>
      <c r="AY901" s="211"/>
      <c r="AZ901" s="211"/>
      <c r="BA901" s="211"/>
      <c r="BB901" s="211"/>
      <c r="BC901" s="211"/>
      <c r="BD901" s="211"/>
      <c r="BE901" s="211"/>
      <c r="BF901" s="211"/>
      <c r="BG901" s="211"/>
    </row>
    <row r="902" spans="1:59" ht="12.75" customHeight="1">
      <c r="A902" s="211"/>
      <c r="B902" s="2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G902" s="211"/>
      <c r="AH902" s="211"/>
      <c r="AI902" s="211"/>
      <c r="AJ902" s="211"/>
      <c r="AK902" s="211"/>
      <c r="AL902" s="211"/>
      <c r="AM902" s="211"/>
      <c r="AN902" s="211"/>
      <c r="AO902" s="211"/>
      <c r="AP902" s="211"/>
      <c r="AQ902" s="211"/>
      <c r="AR902" s="211"/>
      <c r="AS902" s="211"/>
      <c r="AT902" s="211"/>
      <c r="AU902" s="211"/>
      <c r="AV902" s="211"/>
      <c r="AW902" s="211"/>
      <c r="AX902" s="211"/>
      <c r="AY902" s="211"/>
      <c r="AZ902" s="211"/>
      <c r="BA902" s="211"/>
      <c r="BB902" s="211"/>
      <c r="BC902" s="211"/>
      <c r="BD902" s="211"/>
      <c r="BE902" s="211"/>
      <c r="BF902" s="211"/>
      <c r="BG902" s="211"/>
    </row>
    <row r="903" spans="1:59" ht="12.75" customHeight="1">
      <c r="A903" s="211"/>
      <c r="B903" s="2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G903" s="211"/>
      <c r="AH903" s="211"/>
      <c r="AI903" s="211"/>
      <c r="AJ903" s="211"/>
      <c r="AK903" s="211"/>
      <c r="AL903" s="211"/>
      <c r="AM903" s="211"/>
      <c r="AN903" s="211"/>
      <c r="AO903" s="211"/>
      <c r="AP903" s="211"/>
      <c r="AQ903" s="211"/>
      <c r="AR903" s="211"/>
      <c r="AS903" s="211"/>
      <c r="AT903" s="211"/>
      <c r="AU903" s="211"/>
      <c r="AV903" s="211"/>
      <c r="AW903" s="211"/>
      <c r="AX903" s="211"/>
      <c r="AY903" s="211"/>
      <c r="AZ903" s="211"/>
      <c r="BA903" s="211"/>
      <c r="BB903" s="211"/>
      <c r="BC903" s="211"/>
      <c r="BD903" s="211"/>
      <c r="BE903" s="211"/>
      <c r="BF903" s="211"/>
      <c r="BG903" s="211"/>
    </row>
    <row r="904" spans="1:59" ht="12.75" customHeight="1">
      <c r="A904" s="211"/>
      <c r="B904" s="2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G904" s="211"/>
      <c r="AH904" s="211"/>
      <c r="AI904" s="211"/>
      <c r="AJ904" s="211"/>
      <c r="AK904" s="211"/>
      <c r="AL904" s="211"/>
      <c r="AM904" s="211"/>
      <c r="AN904" s="211"/>
      <c r="AO904" s="211"/>
      <c r="AP904" s="211"/>
      <c r="AQ904" s="211"/>
      <c r="AR904" s="211"/>
      <c r="AS904" s="211"/>
      <c r="AT904" s="211"/>
      <c r="AU904" s="211"/>
      <c r="AV904" s="211"/>
      <c r="AW904" s="211"/>
      <c r="AX904" s="211"/>
      <c r="AY904" s="211"/>
      <c r="AZ904" s="211"/>
      <c r="BA904" s="211"/>
      <c r="BB904" s="211"/>
      <c r="BC904" s="211"/>
      <c r="BD904" s="211"/>
      <c r="BE904" s="211"/>
      <c r="BF904" s="211"/>
      <c r="BG904" s="211"/>
    </row>
    <row r="905" spans="1:59" ht="12.75" customHeight="1">
      <c r="A905" s="211"/>
      <c r="B905" s="2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G905" s="211"/>
      <c r="AH905" s="211"/>
      <c r="AI905" s="211"/>
      <c r="AJ905" s="211"/>
      <c r="AK905" s="211"/>
      <c r="AL905" s="211"/>
      <c r="AM905" s="211"/>
      <c r="AN905" s="211"/>
      <c r="AO905" s="211"/>
      <c r="AP905" s="211"/>
      <c r="AQ905" s="211"/>
      <c r="AR905" s="211"/>
      <c r="AS905" s="211"/>
      <c r="AT905" s="211"/>
      <c r="AU905" s="211"/>
      <c r="AV905" s="211"/>
      <c r="AW905" s="211"/>
      <c r="AX905" s="211"/>
      <c r="AY905" s="211"/>
      <c r="AZ905" s="211"/>
      <c r="BA905" s="211"/>
      <c r="BB905" s="211"/>
      <c r="BC905" s="211"/>
      <c r="BD905" s="211"/>
      <c r="BE905" s="211"/>
      <c r="BF905" s="211"/>
      <c r="BG905" s="211"/>
    </row>
    <row r="906" spans="1:59" ht="12.75" customHeight="1">
      <c r="A906" s="211"/>
      <c r="B906" s="2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G906" s="211"/>
      <c r="AH906" s="211"/>
      <c r="AI906" s="211"/>
      <c r="AJ906" s="211"/>
      <c r="AK906" s="211"/>
      <c r="AL906" s="211"/>
      <c r="AM906" s="211"/>
      <c r="AN906" s="211"/>
      <c r="AO906" s="211"/>
      <c r="AP906" s="211"/>
      <c r="AQ906" s="211"/>
      <c r="AR906" s="211"/>
      <c r="AS906" s="211"/>
      <c r="AT906" s="211"/>
      <c r="AU906" s="211"/>
      <c r="AV906" s="211"/>
      <c r="AW906" s="211"/>
      <c r="AX906" s="211"/>
      <c r="AY906" s="211"/>
      <c r="AZ906" s="211"/>
      <c r="BA906" s="211"/>
      <c r="BB906" s="211"/>
      <c r="BC906" s="211"/>
      <c r="BD906" s="211"/>
      <c r="BE906" s="211"/>
      <c r="BF906" s="211"/>
      <c r="BG906" s="211"/>
    </row>
    <row r="907" spans="1:59" ht="12.75" customHeight="1">
      <c r="A907" s="211"/>
      <c r="B907" s="2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G907" s="211"/>
      <c r="AH907" s="211"/>
      <c r="AI907" s="211"/>
      <c r="AJ907" s="211"/>
      <c r="AK907" s="211"/>
      <c r="AL907" s="211"/>
      <c r="AM907" s="211"/>
      <c r="AN907" s="211"/>
      <c r="AO907" s="211"/>
      <c r="AP907" s="211"/>
      <c r="AQ907" s="211"/>
      <c r="AR907" s="211"/>
      <c r="AS907" s="211"/>
      <c r="AT907" s="211"/>
      <c r="AU907" s="211"/>
      <c r="AV907" s="211"/>
      <c r="AW907" s="211"/>
      <c r="AX907" s="211"/>
      <c r="AY907" s="211"/>
      <c r="AZ907" s="211"/>
      <c r="BA907" s="211"/>
      <c r="BB907" s="211"/>
      <c r="BC907" s="211"/>
      <c r="BD907" s="211"/>
      <c r="BE907" s="211"/>
      <c r="BF907" s="211"/>
      <c r="BG907" s="211"/>
    </row>
    <row r="908" spans="1:59" ht="12.75" customHeight="1">
      <c r="A908" s="211"/>
      <c r="B908" s="2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G908" s="211"/>
      <c r="AH908" s="211"/>
      <c r="AI908" s="211"/>
      <c r="AJ908" s="211"/>
      <c r="AK908" s="211"/>
      <c r="AL908" s="211"/>
      <c r="AM908" s="211"/>
      <c r="AN908" s="211"/>
      <c r="AO908" s="211"/>
      <c r="AP908" s="211"/>
      <c r="AQ908" s="211"/>
      <c r="AR908" s="211"/>
      <c r="AS908" s="211"/>
      <c r="AT908" s="211"/>
      <c r="AU908" s="211"/>
      <c r="AV908" s="211"/>
      <c r="AW908" s="211"/>
      <c r="AX908" s="211"/>
      <c r="AY908" s="211"/>
      <c r="AZ908" s="211"/>
      <c r="BA908" s="211"/>
      <c r="BB908" s="211"/>
      <c r="BC908" s="211"/>
      <c r="BD908" s="211"/>
      <c r="BE908" s="211"/>
      <c r="BF908" s="211"/>
      <c r="BG908" s="211"/>
    </row>
    <row r="909" spans="1:59" ht="12.75" customHeight="1">
      <c r="A909" s="211"/>
      <c r="B909" s="2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G909" s="211"/>
      <c r="AH909" s="211"/>
      <c r="AI909" s="211"/>
      <c r="AJ909" s="211"/>
      <c r="AK909" s="211"/>
      <c r="AL909" s="211"/>
      <c r="AM909" s="211"/>
      <c r="AN909" s="211"/>
      <c r="AO909" s="211"/>
      <c r="AP909" s="211"/>
      <c r="AQ909" s="211"/>
      <c r="AR909" s="211"/>
      <c r="AS909" s="211"/>
      <c r="AT909" s="211"/>
      <c r="AU909" s="211"/>
      <c r="AV909" s="211"/>
      <c r="AW909" s="211"/>
      <c r="AX909" s="211"/>
      <c r="AY909" s="211"/>
      <c r="AZ909" s="211"/>
      <c r="BA909" s="211"/>
      <c r="BB909" s="211"/>
      <c r="BC909" s="211"/>
      <c r="BD909" s="211"/>
      <c r="BE909" s="211"/>
      <c r="BF909" s="211"/>
      <c r="BG909" s="211"/>
    </row>
    <row r="910" spans="1:59" ht="12.75" customHeight="1">
      <c r="A910" s="211"/>
      <c r="B910" s="2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G910" s="211"/>
      <c r="AH910" s="211"/>
      <c r="AI910" s="211"/>
      <c r="AJ910" s="211"/>
      <c r="AK910" s="211"/>
      <c r="AL910" s="211"/>
      <c r="AM910" s="211"/>
      <c r="AN910" s="211"/>
      <c r="AO910" s="211"/>
      <c r="AP910" s="211"/>
      <c r="AQ910" s="211"/>
      <c r="AR910" s="211"/>
      <c r="AS910" s="211"/>
      <c r="AT910" s="211"/>
      <c r="AU910" s="211"/>
      <c r="AV910" s="211"/>
      <c r="AW910" s="211"/>
      <c r="AX910" s="211"/>
      <c r="AY910" s="211"/>
      <c r="AZ910" s="211"/>
      <c r="BA910" s="211"/>
      <c r="BB910" s="211"/>
      <c r="BC910" s="211"/>
      <c r="BD910" s="211"/>
      <c r="BE910" s="211"/>
      <c r="BF910" s="211"/>
      <c r="BG910" s="211"/>
    </row>
    <row r="911" spans="1:59" ht="12.75" customHeight="1">
      <c r="A911" s="211"/>
      <c r="B911" s="2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G911" s="211"/>
      <c r="AH911" s="211"/>
      <c r="AI911" s="211"/>
      <c r="AJ911" s="211"/>
      <c r="AK911" s="211"/>
      <c r="AL911" s="211"/>
      <c r="AM911" s="211"/>
      <c r="AN911" s="211"/>
      <c r="AO911" s="211"/>
      <c r="AP911" s="211"/>
      <c r="AQ911" s="211"/>
      <c r="AR911" s="211"/>
      <c r="AS911" s="211"/>
      <c r="AT911" s="211"/>
      <c r="AU911" s="211"/>
      <c r="AV911" s="211"/>
      <c r="AW911" s="211"/>
      <c r="AX911" s="211"/>
      <c r="AY911" s="211"/>
      <c r="AZ911" s="211"/>
      <c r="BA911" s="211"/>
      <c r="BB911" s="211"/>
      <c r="BC911" s="211"/>
      <c r="BD911" s="211"/>
      <c r="BE911" s="211"/>
      <c r="BF911" s="211"/>
      <c r="BG911" s="211"/>
    </row>
    <row r="912" spans="1:59" ht="12.75" customHeight="1">
      <c r="A912" s="211"/>
      <c r="B912" s="2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G912" s="211"/>
      <c r="AH912" s="211"/>
      <c r="AI912" s="211"/>
      <c r="AJ912" s="211"/>
      <c r="AK912" s="211"/>
      <c r="AL912" s="211"/>
      <c r="AM912" s="211"/>
      <c r="AN912" s="211"/>
      <c r="AO912" s="211"/>
      <c r="AP912" s="211"/>
      <c r="AQ912" s="211"/>
      <c r="AR912" s="211"/>
      <c r="AS912" s="211"/>
      <c r="AT912" s="211"/>
      <c r="AU912" s="211"/>
      <c r="AV912" s="211"/>
      <c r="AW912" s="211"/>
      <c r="AX912" s="211"/>
      <c r="AY912" s="211"/>
      <c r="AZ912" s="211"/>
      <c r="BA912" s="211"/>
      <c r="BB912" s="211"/>
      <c r="BC912" s="211"/>
      <c r="BD912" s="211"/>
      <c r="BE912" s="211"/>
      <c r="BF912" s="211"/>
      <c r="BG912" s="211"/>
    </row>
    <row r="913" spans="1:59" ht="12.75" customHeight="1">
      <c r="A913" s="211"/>
      <c r="B913" s="2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G913" s="211"/>
      <c r="AH913" s="211"/>
      <c r="AI913" s="211"/>
      <c r="AJ913" s="211"/>
      <c r="AK913" s="211"/>
      <c r="AL913" s="211"/>
      <c r="AM913" s="211"/>
      <c r="AN913" s="211"/>
      <c r="AO913" s="211"/>
      <c r="AP913" s="211"/>
      <c r="AQ913" s="211"/>
      <c r="AR913" s="211"/>
      <c r="AS913" s="211"/>
      <c r="AT913" s="211"/>
      <c r="AU913" s="211"/>
      <c r="AV913" s="211"/>
      <c r="AW913" s="211"/>
      <c r="AX913" s="211"/>
      <c r="AY913" s="211"/>
      <c r="AZ913" s="211"/>
      <c r="BA913" s="211"/>
      <c r="BB913" s="211"/>
      <c r="BC913" s="211"/>
      <c r="BD913" s="211"/>
      <c r="BE913" s="211"/>
      <c r="BF913" s="211"/>
      <c r="BG913" s="211"/>
    </row>
    <row r="914" spans="1:59" ht="12.75" customHeight="1">
      <c r="A914" s="211"/>
      <c r="B914" s="2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G914" s="211"/>
      <c r="AH914" s="211"/>
      <c r="AI914" s="211"/>
      <c r="AJ914" s="211"/>
      <c r="AK914" s="211"/>
      <c r="AL914" s="211"/>
      <c r="AM914" s="211"/>
      <c r="AN914" s="211"/>
      <c r="AO914" s="211"/>
      <c r="AP914" s="211"/>
      <c r="AQ914" s="211"/>
      <c r="AR914" s="211"/>
      <c r="AS914" s="211"/>
      <c r="AT914" s="211"/>
      <c r="AU914" s="211"/>
      <c r="AV914" s="211"/>
      <c r="AW914" s="211"/>
      <c r="AX914" s="211"/>
      <c r="AY914" s="211"/>
      <c r="AZ914" s="211"/>
      <c r="BA914" s="211"/>
      <c r="BB914" s="211"/>
      <c r="BC914" s="211"/>
      <c r="BD914" s="211"/>
      <c r="BE914" s="211"/>
      <c r="BF914" s="211"/>
      <c r="BG914" s="211"/>
    </row>
    <row r="915" spans="1:59" ht="12.75" customHeight="1">
      <c r="A915" s="211"/>
      <c r="B915" s="2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G915" s="211"/>
      <c r="AH915" s="211"/>
      <c r="AI915" s="211"/>
      <c r="AJ915" s="211"/>
      <c r="AK915" s="211"/>
      <c r="AL915" s="211"/>
      <c r="AM915" s="211"/>
      <c r="AN915" s="211"/>
      <c r="AO915" s="211"/>
      <c r="AP915" s="211"/>
      <c r="AQ915" s="211"/>
      <c r="AR915" s="211"/>
      <c r="AS915" s="211"/>
      <c r="AT915" s="211"/>
      <c r="AU915" s="211"/>
      <c r="AV915" s="211"/>
      <c r="AW915" s="211"/>
      <c r="AX915" s="211"/>
      <c r="AY915" s="211"/>
      <c r="AZ915" s="211"/>
      <c r="BA915" s="211"/>
      <c r="BB915" s="211"/>
      <c r="BC915" s="211"/>
      <c r="BD915" s="211"/>
      <c r="BE915" s="211"/>
      <c r="BF915" s="211"/>
      <c r="BG915" s="211"/>
    </row>
    <row r="916" spans="1:59" ht="12.75" customHeight="1">
      <c r="A916" s="211"/>
      <c r="B916" s="2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G916" s="211"/>
      <c r="AH916" s="211"/>
      <c r="AI916" s="211"/>
      <c r="AJ916" s="211"/>
      <c r="AK916" s="211"/>
      <c r="AL916" s="211"/>
      <c r="AM916" s="211"/>
      <c r="AN916" s="211"/>
      <c r="AO916" s="211"/>
      <c r="AP916" s="211"/>
      <c r="AQ916" s="211"/>
      <c r="AR916" s="211"/>
      <c r="AS916" s="211"/>
      <c r="AT916" s="211"/>
      <c r="AU916" s="211"/>
      <c r="AV916" s="211"/>
      <c r="AW916" s="211"/>
      <c r="AX916" s="211"/>
      <c r="AY916" s="211"/>
      <c r="AZ916" s="211"/>
      <c r="BA916" s="211"/>
      <c r="BB916" s="211"/>
      <c r="BC916" s="211"/>
      <c r="BD916" s="211"/>
      <c r="BE916" s="211"/>
      <c r="BF916" s="211"/>
      <c r="BG916" s="211"/>
    </row>
    <row r="917" spans="1:59" ht="12.75" customHeight="1">
      <c r="A917" s="211"/>
      <c r="B917" s="2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11"/>
      <c r="AK917" s="211"/>
      <c r="AL917" s="211"/>
      <c r="AM917" s="211"/>
      <c r="AN917" s="211"/>
      <c r="AO917" s="211"/>
      <c r="AP917" s="211"/>
      <c r="AQ917" s="211"/>
      <c r="AR917" s="211"/>
      <c r="AS917" s="211"/>
      <c r="AT917" s="211"/>
      <c r="AU917" s="211"/>
      <c r="AV917" s="211"/>
      <c r="AW917" s="211"/>
      <c r="AX917" s="211"/>
      <c r="AY917" s="211"/>
      <c r="AZ917" s="211"/>
      <c r="BA917" s="211"/>
      <c r="BB917" s="211"/>
      <c r="BC917" s="211"/>
      <c r="BD917" s="211"/>
      <c r="BE917" s="211"/>
      <c r="BF917" s="211"/>
      <c r="BG917" s="211"/>
    </row>
    <row r="918" spans="1:59" ht="12.75" customHeight="1">
      <c r="A918" s="211"/>
      <c r="B918" s="2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G918" s="211"/>
      <c r="AH918" s="211"/>
      <c r="AI918" s="211"/>
      <c r="AJ918" s="211"/>
      <c r="AK918" s="211"/>
      <c r="AL918" s="211"/>
      <c r="AM918" s="211"/>
      <c r="AN918" s="211"/>
      <c r="AO918" s="211"/>
      <c r="AP918" s="211"/>
      <c r="AQ918" s="211"/>
      <c r="AR918" s="211"/>
      <c r="AS918" s="211"/>
      <c r="AT918" s="211"/>
      <c r="AU918" s="211"/>
      <c r="AV918" s="211"/>
      <c r="AW918" s="211"/>
      <c r="AX918" s="211"/>
      <c r="AY918" s="211"/>
      <c r="AZ918" s="211"/>
      <c r="BA918" s="211"/>
      <c r="BB918" s="211"/>
      <c r="BC918" s="211"/>
      <c r="BD918" s="211"/>
      <c r="BE918" s="211"/>
      <c r="BF918" s="211"/>
      <c r="BG918" s="211"/>
    </row>
    <row r="919" spans="1:59" ht="12.75" customHeight="1">
      <c r="A919" s="211"/>
      <c r="B919" s="2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G919" s="211"/>
      <c r="AH919" s="211"/>
      <c r="AI919" s="211"/>
      <c r="AJ919" s="211"/>
      <c r="AK919" s="211"/>
      <c r="AL919" s="211"/>
      <c r="AM919" s="211"/>
      <c r="AN919" s="211"/>
      <c r="AO919" s="211"/>
      <c r="AP919" s="211"/>
      <c r="AQ919" s="211"/>
      <c r="AR919" s="211"/>
      <c r="AS919" s="211"/>
      <c r="AT919" s="211"/>
      <c r="AU919" s="211"/>
      <c r="AV919" s="211"/>
      <c r="AW919" s="211"/>
      <c r="AX919" s="211"/>
      <c r="AY919" s="211"/>
      <c r="AZ919" s="211"/>
      <c r="BA919" s="211"/>
      <c r="BB919" s="211"/>
      <c r="BC919" s="211"/>
      <c r="BD919" s="211"/>
      <c r="BE919" s="211"/>
      <c r="BF919" s="211"/>
      <c r="BG919" s="211"/>
    </row>
    <row r="920" spans="1:59" ht="12.75" customHeight="1">
      <c r="A920" s="211"/>
      <c r="B920" s="2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G920" s="211"/>
      <c r="AH920" s="211"/>
      <c r="AI920" s="211"/>
      <c r="AJ920" s="211"/>
      <c r="AK920" s="211"/>
      <c r="AL920" s="211"/>
      <c r="AM920" s="211"/>
      <c r="AN920" s="211"/>
      <c r="AO920" s="211"/>
      <c r="AP920" s="211"/>
      <c r="AQ920" s="211"/>
      <c r="AR920" s="211"/>
      <c r="AS920" s="211"/>
      <c r="AT920" s="211"/>
      <c r="AU920" s="211"/>
      <c r="AV920" s="211"/>
      <c r="AW920" s="211"/>
      <c r="AX920" s="211"/>
      <c r="AY920" s="211"/>
      <c r="AZ920" s="211"/>
      <c r="BA920" s="211"/>
      <c r="BB920" s="211"/>
      <c r="BC920" s="211"/>
      <c r="BD920" s="211"/>
      <c r="BE920" s="211"/>
      <c r="BF920" s="211"/>
      <c r="BG920" s="211"/>
    </row>
    <row r="921" spans="1:59" ht="12.75" customHeight="1">
      <c r="A921" s="211"/>
      <c r="B921" s="2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11"/>
      <c r="AK921" s="211"/>
      <c r="AL921" s="211"/>
      <c r="AM921" s="211"/>
      <c r="AN921" s="211"/>
      <c r="AO921" s="211"/>
      <c r="AP921" s="211"/>
      <c r="AQ921" s="211"/>
      <c r="AR921" s="211"/>
      <c r="AS921" s="211"/>
      <c r="AT921" s="211"/>
      <c r="AU921" s="211"/>
      <c r="AV921" s="211"/>
      <c r="AW921" s="211"/>
      <c r="AX921" s="211"/>
      <c r="AY921" s="211"/>
      <c r="AZ921" s="211"/>
      <c r="BA921" s="211"/>
      <c r="BB921" s="211"/>
      <c r="BC921" s="211"/>
      <c r="BD921" s="211"/>
      <c r="BE921" s="211"/>
      <c r="BF921" s="211"/>
      <c r="BG921" s="211"/>
    </row>
    <row r="922" spans="1:59" ht="12.75" customHeight="1">
      <c r="A922" s="211"/>
      <c r="B922" s="2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G922" s="211"/>
      <c r="AH922" s="211"/>
      <c r="AI922" s="211"/>
      <c r="AJ922" s="211"/>
      <c r="AK922" s="211"/>
      <c r="AL922" s="211"/>
      <c r="AM922" s="211"/>
      <c r="AN922" s="211"/>
      <c r="AO922" s="211"/>
      <c r="AP922" s="211"/>
      <c r="AQ922" s="211"/>
      <c r="AR922" s="211"/>
      <c r="AS922" s="211"/>
      <c r="AT922" s="211"/>
      <c r="AU922" s="211"/>
      <c r="AV922" s="211"/>
      <c r="AW922" s="211"/>
      <c r="AX922" s="211"/>
      <c r="AY922" s="211"/>
      <c r="AZ922" s="211"/>
      <c r="BA922" s="211"/>
      <c r="BB922" s="211"/>
      <c r="BC922" s="211"/>
      <c r="BD922" s="211"/>
      <c r="BE922" s="211"/>
      <c r="BF922" s="211"/>
      <c r="BG922" s="211"/>
    </row>
    <row r="923" spans="1:59" ht="12.75" customHeight="1">
      <c r="A923" s="211"/>
      <c r="B923" s="2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11"/>
      <c r="AK923" s="211"/>
      <c r="AL923" s="211"/>
      <c r="AM923" s="211"/>
      <c r="AN923" s="211"/>
      <c r="AO923" s="211"/>
      <c r="AP923" s="211"/>
      <c r="AQ923" s="211"/>
      <c r="AR923" s="211"/>
      <c r="AS923" s="211"/>
      <c r="AT923" s="211"/>
      <c r="AU923" s="211"/>
      <c r="AV923" s="211"/>
      <c r="AW923" s="211"/>
      <c r="AX923" s="211"/>
      <c r="AY923" s="211"/>
      <c r="AZ923" s="211"/>
      <c r="BA923" s="211"/>
      <c r="BB923" s="211"/>
      <c r="BC923" s="211"/>
      <c r="BD923" s="211"/>
      <c r="BE923" s="211"/>
      <c r="BF923" s="211"/>
      <c r="BG923" s="211"/>
    </row>
    <row r="924" spans="1:59" ht="12.75" customHeight="1">
      <c r="A924" s="211"/>
      <c r="B924" s="2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1"/>
      <c r="AT924" s="211"/>
      <c r="AU924" s="211"/>
      <c r="AV924" s="211"/>
      <c r="AW924" s="211"/>
      <c r="AX924" s="211"/>
      <c r="AY924" s="211"/>
      <c r="AZ924" s="211"/>
      <c r="BA924" s="211"/>
      <c r="BB924" s="211"/>
      <c r="BC924" s="211"/>
      <c r="BD924" s="211"/>
      <c r="BE924" s="211"/>
      <c r="BF924" s="211"/>
      <c r="BG924" s="211"/>
    </row>
    <row r="925" spans="1:59" ht="12.75" customHeight="1">
      <c r="A925" s="211"/>
      <c r="B925" s="2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1"/>
      <c r="AT925" s="211"/>
      <c r="AU925" s="211"/>
      <c r="AV925" s="211"/>
      <c r="AW925" s="211"/>
      <c r="AX925" s="211"/>
      <c r="AY925" s="211"/>
      <c r="AZ925" s="211"/>
      <c r="BA925" s="211"/>
      <c r="BB925" s="211"/>
      <c r="BC925" s="211"/>
      <c r="BD925" s="211"/>
      <c r="BE925" s="211"/>
      <c r="BF925" s="211"/>
      <c r="BG925" s="211"/>
    </row>
    <row r="926" spans="1:59" ht="12.75" customHeight="1">
      <c r="A926" s="211"/>
      <c r="B926" s="2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G926" s="211"/>
      <c r="AH926" s="211"/>
      <c r="AI926" s="211"/>
      <c r="AJ926" s="211"/>
      <c r="AK926" s="211"/>
      <c r="AL926" s="211"/>
      <c r="AM926" s="211"/>
      <c r="AN926" s="211"/>
      <c r="AO926" s="211"/>
      <c r="AP926" s="211"/>
      <c r="AQ926" s="211"/>
      <c r="AR926" s="211"/>
      <c r="AS926" s="211"/>
      <c r="AT926" s="211"/>
      <c r="AU926" s="211"/>
      <c r="AV926" s="211"/>
      <c r="AW926" s="211"/>
      <c r="AX926" s="211"/>
      <c r="AY926" s="211"/>
      <c r="AZ926" s="211"/>
      <c r="BA926" s="211"/>
      <c r="BB926" s="211"/>
      <c r="BC926" s="211"/>
      <c r="BD926" s="211"/>
      <c r="BE926" s="211"/>
      <c r="BF926" s="211"/>
      <c r="BG926" s="211"/>
    </row>
    <row r="927" spans="1:59" ht="12.75" customHeight="1">
      <c r="A927" s="211"/>
      <c r="B927" s="2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1"/>
      <c r="AT927" s="211"/>
      <c r="AU927" s="211"/>
      <c r="AV927" s="211"/>
      <c r="AW927" s="211"/>
      <c r="AX927" s="211"/>
      <c r="AY927" s="211"/>
      <c r="AZ927" s="211"/>
      <c r="BA927" s="211"/>
      <c r="BB927" s="211"/>
      <c r="BC927" s="211"/>
      <c r="BD927" s="211"/>
      <c r="BE927" s="211"/>
      <c r="BF927" s="211"/>
      <c r="BG927" s="211"/>
    </row>
    <row r="928" spans="1:59" ht="12.75" customHeight="1">
      <c r="A928" s="211"/>
      <c r="B928" s="2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G928" s="211"/>
      <c r="AH928" s="211"/>
      <c r="AI928" s="211"/>
      <c r="AJ928" s="211"/>
      <c r="AK928" s="211"/>
      <c r="AL928" s="211"/>
      <c r="AM928" s="211"/>
      <c r="AN928" s="211"/>
      <c r="AO928" s="211"/>
      <c r="AP928" s="211"/>
      <c r="AQ928" s="211"/>
      <c r="AR928" s="211"/>
      <c r="AS928" s="211"/>
      <c r="AT928" s="211"/>
      <c r="AU928" s="211"/>
      <c r="AV928" s="211"/>
      <c r="AW928" s="211"/>
      <c r="AX928" s="211"/>
      <c r="AY928" s="211"/>
      <c r="AZ928" s="211"/>
      <c r="BA928" s="211"/>
      <c r="BB928" s="211"/>
      <c r="BC928" s="211"/>
      <c r="BD928" s="211"/>
      <c r="BE928" s="211"/>
      <c r="BF928" s="211"/>
      <c r="BG928" s="211"/>
    </row>
    <row r="929" spans="1:59" ht="12.75" customHeight="1">
      <c r="A929" s="211"/>
      <c r="B929" s="2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G929" s="211"/>
      <c r="AH929" s="211"/>
      <c r="AI929" s="211"/>
      <c r="AJ929" s="211"/>
      <c r="AK929" s="211"/>
      <c r="AL929" s="211"/>
      <c r="AM929" s="211"/>
      <c r="AN929" s="211"/>
      <c r="AO929" s="211"/>
      <c r="AP929" s="211"/>
      <c r="AQ929" s="211"/>
      <c r="AR929" s="211"/>
      <c r="AS929" s="211"/>
      <c r="AT929" s="211"/>
      <c r="AU929" s="211"/>
      <c r="AV929" s="211"/>
      <c r="AW929" s="211"/>
      <c r="AX929" s="211"/>
      <c r="AY929" s="211"/>
      <c r="AZ929" s="211"/>
      <c r="BA929" s="211"/>
      <c r="BB929" s="211"/>
      <c r="BC929" s="211"/>
      <c r="BD929" s="211"/>
      <c r="BE929" s="211"/>
      <c r="BF929" s="211"/>
      <c r="BG929" s="211"/>
    </row>
    <row r="930" spans="1:59" ht="12.75" customHeight="1">
      <c r="A930" s="211"/>
      <c r="B930" s="2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G930" s="211"/>
      <c r="AH930" s="211"/>
      <c r="AI930" s="211"/>
      <c r="AJ930" s="211"/>
      <c r="AK930" s="211"/>
      <c r="AL930" s="211"/>
      <c r="AM930" s="211"/>
      <c r="AN930" s="211"/>
      <c r="AO930" s="211"/>
      <c r="AP930" s="211"/>
      <c r="AQ930" s="211"/>
      <c r="AR930" s="211"/>
      <c r="AS930" s="211"/>
      <c r="AT930" s="211"/>
      <c r="AU930" s="211"/>
      <c r="AV930" s="211"/>
      <c r="AW930" s="211"/>
      <c r="AX930" s="211"/>
      <c r="AY930" s="211"/>
      <c r="AZ930" s="211"/>
      <c r="BA930" s="211"/>
      <c r="BB930" s="211"/>
      <c r="BC930" s="211"/>
      <c r="BD930" s="211"/>
      <c r="BE930" s="211"/>
      <c r="BF930" s="211"/>
      <c r="BG930" s="211"/>
    </row>
    <row r="931" spans="1:59" ht="12.75" customHeight="1">
      <c r="A931" s="211"/>
      <c r="B931" s="2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G931" s="211"/>
      <c r="AH931" s="211"/>
      <c r="AI931" s="211"/>
      <c r="AJ931" s="211"/>
      <c r="AK931" s="211"/>
      <c r="AL931" s="211"/>
      <c r="AM931" s="211"/>
      <c r="AN931" s="211"/>
      <c r="AO931" s="211"/>
      <c r="AP931" s="211"/>
      <c r="AQ931" s="211"/>
      <c r="AR931" s="211"/>
      <c r="AS931" s="211"/>
      <c r="AT931" s="211"/>
      <c r="AU931" s="211"/>
      <c r="AV931" s="211"/>
      <c r="AW931" s="211"/>
      <c r="AX931" s="211"/>
      <c r="AY931" s="211"/>
      <c r="AZ931" s="211"/>
      <c r="BA931" s="211"/>
      <c r="BB931" s="211"/>
      <c r="BC931" s="211"/>
      <c r="BD931" s="211"/>
      <c r="BE931" s="211"/>
      <c r="BF931" s="211"/>
      <c r="BG931" s="211"/>
    </row>
    <row r="932" spans="1:59" ht="12.75" customHeight="1">
      <c r="A932" s="211"/>
      <c r="B932" s="2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G932" s="211"/>
      <c r="AH932" s="211"/>
      <c r="AI932" s="211"/>
      <c r="AJ932" s="211"/>
      <c r="AK932" s="211"/>
      <c r="AL932" s="211"/>
      <c r="AM932" s="211"/>
      <c r="AN932" s="211"/>
      <c r="AO932" s="211"/>
      <c r="AP932" s="211"/>
      <c r="AQ932" s="211"/>
      <c r="AR932" s="211"/>
      <c r="AS932" s="211"/>
      <c r="AT932" s="211"/>
      <c r="AU932" s="211"/>
      <c r="AV932" s="211"/>
      <c r="AW932" s="211"/>
      <c r="AX932" s="211"/>
      <c r="AY932" s="211"/>
      <c r="AZ932" s="211"/>
      <c r="BA932" s="211"/>
      <c r="BB932" s="211"/>
      <c r="BC932" s="211"/>
      <c r="BD932" s="211"/>
      <c r="BE932" s="211"/>
      <c r="BF932" s="211"/>
      <c r="BG932" s="211"/>
    </row>
    <row r="933" spans="1:59" ht="12.75" customHeight="1">
      <c r="A933" s="211"/>
      <c r="B933" s="2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G933" s="211"/>
      <c r="AH933" s="211"/>
      <c r="AI933" s="211"/>
      <c r="AJ933" s="211"/>
      <c r="AK933" s="211"/>
      <c r="AL933" s="211"/>
      <c r="AM933" s="211"/>
      <c r="AN933" s="211"/>
      <c r="AO933" s="211"/>
      <c r="AP933" s="211"/>
      <c r="AQ933" s="211"/>
      <c r="AR933" s="211"/>
      <c r="AS933" s="211"/>
      <c r="AT933" s="211"/>
      <c r="AU933" s="211"/>
      <c r="AV933" s="211"/>
      <c r="AW933" s="211"/>
      <c r="AX933" s="211"/>
      <c r="AY933" s="211"/>
      <c r="AZ933" s="211"/>
      <c r="BA933" s="211"/>
      <c r="BB933" s="211"/>
      <c r="BC933" s="211"/>
      <c r="BD933" s="211"/>
      <c r="BE933" s="211"/>
      <c r="BF933" s="211"/>
      <c r="BG933" s="211"/>
    </row>
    <row r="934" spans="1:59" ht="12.75" customHeight="1">
      <c r="A934" s="211"/>
      <c r="B934" s="2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G934" s="211"/>
      <c r="AH934" s="211"/>
      <c r="AI934" s="211"/>
      <c r="AJ934" s="211"/>
      <c r="AK934" s="211"/>
      <c r="AL934" s="211"/>
      <c r="AM934" s="211"/>
      <c r="AN934" s="211"/>
      <c r="AO934" s="211"/>
      <c r="AP934" s="211"/>
      <c r="AQ934" s="211"/>
      <c r="AR934" s="211"/>
      <c r="AS934" s="211"/>
      <c r="AT934" s="211"/>
      <c r="AU934" s="211"/>
      <c r="AV934" s="211"/>
      <c r="AW934" s="211"/>
      <c r="AX934" s="211"/>
      <c r="AY934" s="211"/>
      <c r="AZ934" s="211"/>
      <c r="BA934" s="211"/>
      <c r="BB934" s="211"/>
      <c r="BC934" s="211"/>
      <c r="BD934" s="211"/>
      <c r="BE934" s="211"/>
      <c r="BF934" s="211"/>
      <c r="BG934" s="211"/>
    </row>
  </sheetData>
  <mergeCells count="1">
    <mergeCell ref="N7:AM7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424242"/>
    <outlinePr summaryBelow="0"/>
    <pageSetUpPr fitToPage="1"/>
  </sheetPr>
  <dimension ref="A1:BG981"/>
  <sheetViews>
    <sheetView showGridLines="0" zoomScale="55" zoomScaleNormal="55" zoomScalePageLayoutView="55" workbookViewId="0">
      <pane ySplit="9" topLeftCell="A49" activePane="bottomLeft" state="frozen"/>
      <selection activeCell="N95" sqref="N95:AM99"/>
      <selection pane="bottomLeft" activeCell="R97" sqref="R97"/>
    </sheetView>
  </sheetViews>
  <sheetFormatPr baseColWidth="10" defaultColWidth="14.5" defaultRowHeight="15" customHeight="1" outlineLevelRow="2" x14ac:dyDescent="0"/>
  <cols>
    <col min="1" max="1" width="2.6640625" style="208" customWidth="1"/>
    <col min="2" max="2" width="12.5" style="208" customWidth="1"/>
    <col min="3" max="3" width="36.6640625" style="208" customWidth="1"/>
    <col min="4" max="4" width="3.83203125" style="208" customWidth="1"/>
    <col min="5" max="5" width="33.1640625" style="208" customWidth="1"/>
    <col min="6" max="6" width="26" style="208" customWidth="1"/>
    <col min="7" max="7" width="7.83203125" style="208" customWidth="1"/>
    <col min="8" max="8" width="5.5" style="208" customWidth="1"/>
    <col min="9" max="9" width="13.1640625" style="208" customWidth="1"/>
    <col min="10" max="10" width="11.83203125" style="208" customWidth="1"/>
    <col min="11" max="11" width="4.5" style="208" customWidth="1"/>
    <col min="12" max="13" width="6.1640625" style="208" customWidth="1"/>
    <col min="14" max="39" width="10.83203125" style="208" customWidth="1"/>
    <col min="40" max="40" width="11" style="208" customWidth="1"/>
    <col min="41" max="47" width="47.33203125" style="208" customWidth="1"/>
    <col min="48" max="59" width="5.6640625" style="208" customWidth="1"/>
    <col min="60" max="16384" width="14.5" style="208"/>
  </cols>
  <sheetData>
    <row r="1" spans="1:59" ht="17">
      <c r="A1" s="211"/>
      <c r="B1" s="16" t="str">
        <f>leverancier03</f>
        <v>merk</v>
      </c>
      <c r="C1" s="211"/>
      <c r="D1" s="211"/>
      <c r="E1" s="127"/>
      <c r="F1" s="127" t="str">
        <f>product03</f>
        <v>PROD 3</v>
      </c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</row>
    <row r="2" spans="1:59" ht="9" customHeight="1">
      <c r="A2" s="211"/>
      <c r="B2" s="11"/>
      <c r="C2" s="8"/>
      <c r="D2" s="8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</row>
    <row r="3" spans="1:59" ht="12.75" customHeight="1">
      <c r="A3" s="211"/>
      <c r="B3" s="6"/>
      <c r="C3" s="8"/>
      <c r="D3" s="211"/>
      <c r="E3" s="20"/>
      <c r="F3" s="20"/>
      <c r="G3" s="211"/>
      <c r="H3" s="211"/>
      <c r="I3" s="7"/>
      <c r="J3" s="6"/>
      <c r="K3" s="211"/>
      <c r="L3" s="211"/>
      <c r="M3" s="211"/>
      <c r="N3" s="211"/>
      <c r="O3" s="211"/>
      <c r="P3" s="211"/>
      <c r="Q3" s="211"/>
      <c r="R3" s="211"/>
      <c r="S3" s="128"/>
      <c r="T3" s="6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</row>
    <row r="4" spans="1:59" ht="12.75" customHeight="1">
      <c r="A4" s="211"/>
      <c r="B4" s="6"/>
      <c r="C4" s="8"/>
      <c r="D4" s="211"/>
      <c r="E4" s="209"/>
      <c r="F4" s="209"/>
      <c r="G4" s="211"/>
      <c r="H4" s="211"/>
      <c r="I4" s="7"/>
      <c r="J4" s="6"/>
      <c r="K4" s="211"/>
      <c r="L4" s="211"/>
      <c r="M4" s="211"/>
      <c r="N4" s="211"/>
      <c r="O4" s="211"/>
      <c r="P4" s="211"/>
      <c r="Q4" s="211"/>
      <c r="R4" s="211"/>
      <c r="S4" s="128"/>
      <c r="T4" s="6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</row>
    <row r="5" spans="1:59" ht="12.75" customHeight="1">
      <c r="A5" s="211"/>
      <c r="B5" s="18"/>
      <c r="C5" s="8"/>
      <c r="D5" s="211"/>
      <c r="E5" s="209"/>
      <c r="F5" s="209"/>
      <c r="G5" s="211"/>
      <c r="H5" s="211"/>
      <c r="I5" s="7"/>
      <c r="J5" s="210"/>
      <c r="K5" s="26"/>
      <c r="L5" s="26" t="s">
        <v>52</v>
      </c>
      <c r="M5" s="26">
        <f>terugverdien</f>
        <v>25</v>
      </c>
      <c r="N5" s="129">
        <f>terugverdien</f>
        <v>25</v>
      </c>
      <c r="O5" s="211"/>
      <c r="P5" s="211"/>
      <c r="Q5" s="211"/>
      <c r="R5" s="211"/>
      <c r="S5" s="128"/>
      <c r="T5" s="6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4"/>
      <c r="AO5" s="24"/>
      <c r="AP5" s="24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</row>
    <row r="6" spans="1:59" ht="12.75" customHeight="1" thickBot="1">
      <c r="A6" s="211"/>
      <c r="B6" s="18" t="s">
        <v>16</v>
      </c>
      <c r="C6" s="8"/>
      <c r="D6" s="211" t="str">
        <f>opsteller</f>
        <v>BAM FM</v>
      </c>
      <c r="E6" s="209"/>
      <c r="F6" s="209"/>
      <c r="G6" s="211"/>
      <c r="H6" s="211"/>
      <c r="I6" s="211" t="str">
        <f>"prijspeil " &amp; peildatum</f>
        <v>prijspeil 1-1-19</v>
      </c>
      <c r="J6" s="211"/>
      <c r="K6" s="26"/>
      <c r="L6" s="26" t="s">
        <v>53</v>
      </c>
      <c r="M6" s="26">
        <f>'3'!startjaar</f>
        <v>2019</v>
      </c>
      <c r="N6" s="27">
        <v>2019</v>
      </c>
      <c r="O6" s="211"/>
      <c r="P6" s="211"/>
      <c r="Q6" s="211"/>
      <c r="R6" s="211"/>
      <c r="S6" s="128"/>
      <c r="T6" s="6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8"/>
      <c r="AO6" s="211"/>
      <c r="AP6" s="8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</row>
    <row r="7" spans="1:59" ht="12.75" customHeight="1">
      <c r="A7" s="211"/>
      <c r="B7" s="28"/>
      <c r="C7" s="29"/>
      <c r="D7" s="30"/>
      <c r="E7" s="31"/>
      <c r="F7" s="33"/>
      <c r="G7" s="35"/>
      <c r="H7" s="36"/>
      <c r="I7" s="38"/>
      <c r="J7" s="38"/>
      <c r="K7" s="40"/>
      <c r="L7" s="40"/>
      <c r="M7" s="43"/>
      <c r="N7" s="258" t="s">
        <v>23</v>
      </c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H7" s="259"/>
      <c r="AI7" s="259"/>
      <c r="AJ7" s="259"/>
      <c r="AK7" s="259"/>
      <c r="AL7" s="259"/>
      <c r="AM7" s="259"/>
      <c r="AN7" s="130"/>
      <c r="AO7" s="211"/>
      <c r="AP7" s="44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</row>
    <row r="8" spans="1:59" ht="12.75" customHeight="1">
      <c r="A8" s="211"/>
      <c r="B8" s="131"/>
      <c r="C8" s="132"/>
      <c r="D8" s="133"/>
      <c r="E8" s="134"/>
      <c r="F8" s="135"/>
      <c r="G8" s="136"/>
      <c r="H8" s="137"/>
      <c r="I8" s="138"/>
      <c r="J8" s="138"/>
      <c r="K8" s="139"/>
      <c r="L8" s="139" t="s">
        <v>21</v>
      </c>
      <c r="M8" s="140" t="s">
        <v>22</v>
      </c>
      <c r="N8" s="116">
        <v>0</v>
      </c>
      <c r="O8" s="117">
        <f t="shared" ref="O8:AD9" si="0">N8+1</f>
        <v>1</v>
      </c>
      <c r="P8" s="117">
        <f t="shared" si="0"/>
        <v>2</v>
      </c>
      <c r="Q8" s="117">
        <f t="shared" si="0"/>
        <v>3</v>
      </c>
      <c r="R8" s="118">
        <f t="shared" si="0"/>
        <v>4</v>
      </c>
      <c r="S8" s="117">
        <f t="shared" si="0"/>
        <v>5</v>
      </c>
      <c r="T8" s="117">
        <f t="shared" si="0"/>
        <v>6</v>
      </c>
      <c r="U8" s="117">
        <f t="shared" si="0"/>
        <v>7</v>
      </c>
      <c r="V8" s="117">
        <f t="shared" si="0"/>
        <v>8</v>
      </c>
      <c r="W8" s="118">
        <f t="shared" si="0"/>
        <v>9</v>
      </c>
      <c r="X8" s="118">
        <f t="shared" si="0"/>
        <v>10</v>
      </c>
      <c r="Y8" s="118">
        <f t="shared" si="0"/>
        <v>11</v>
      </c>
      <c r="Z8" s="118">
        <f t="shared" si="0"/>
        <v>12</v>
      </c>
      <c r="AA8" s="118">
        <f t="shared" si="0"/>
        <v>13</v>
      </c>
      <c r="AB8" s="118">
        <f t="shared" si="0"/>
        <v>14</v>
      </c>
      <c r="AC8" s="118">
        <f t="shared" si="0"/>
        <v>15</v>
      </c>
      <c r="AD8" s="118">
        <f t="shared" si="0"/>
        <v>16</v>
      </c>
      <c r="AE8" s="118">
        <f t="shared" ref="AE8:AM9" si="1">AD8+1</f>
        <v>17</v>
      </c>
      <c r="AF8" s="118">
        <f t="shared" si="1"/>
        <v>18</v>
      </c>
      <c r="AG8" s="118">
        <f t="shared" si="1"/>
        <v>19</v>
      </c>
      <c r="AH8" s="118">
        <f t="shared" si="1"/>
        <v>20</v>
      </c>
      <c r="AI8" s="118">
        <f t="shared" si="1"/>
        <v>21</v>
      </c>
      <c r="AJ8" s="118">
        <f t="shared" si="1"/>
        <v>22</v>
      </c>
      <c r="AK8" s="118">
        <f t="shared" si="1"/>
        <v>23</v>
      </c>
      <c r="AL8" s="118">
        <f t="shared" si="1"/>
        <v>24</v>
      </c>
      <c r="AM8" s="118">
        <f t="shared" si="1"/>
        <v>25</v>
      </c>
      <c r="AN8" s="141"/>
      <c r="AO8" s="211"/>
      <c r="AP8" s="44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</row>
    <row r="9" spans="1:59" ht="12.75" customHeight="1">
      <c r="A9" s="211"/>
      <c r="B9" s="45" t="s">
        <v>24</v>
      </c>
      <c r="C9" s="46"/>
      <c r="D9" s="47" t="s">
        <v>11</v>
      </c>
      <c r="E9" s="49"/>
      <c r="F9" s="50" t="s">
        <v>54</v>
      </c>
      <c r="G9" s="51" t="s">
        <v>28</v>
      </c>
      <c r="H9" s="52" t="s">
        <v>29</v>
      </c>
      <c r="I9" s="53" t="s">
        <v>31</v>
      </c>
      <c r="J9" s="53" t="s">
        <v>32</v>
      </c>
      <c r="K9" s="53" t="s">
        <v>33</v>
      </c>
      <c r="L9" s="53" t="s">
        <v>26</v>
      </c>
      <c r="M9" s="54" t="s">
        <v>26</v>
      </c>
      <c r="N9" s="55">
        <f>'3'!startjaar</f>
        <v>2019</v>
      </c>
      <c r="O9" s="56">
        <f t="shared" si="0"/>
        <v>2020</v>
      </c>
      <c r="P9" s="56">
        <f t="shared" si="0"/>
        <v>2021</v>
      </c>
      <c r="Q9" s="56">
        <f t="shared" si="0"/>
        <v>2022</v>
      </c>
      <c r="R9" s="57">
        <f t="shared" si="0"/>
        <v>2023</v>
      </c>
      <c r="S9" s="56">
        <f t="shared" si="0"/>
        <v>2024</v>
      </c>
      <c r="T9" s="58">
        <f t="shared" si="0"/>
        <v>2025</v>
      </c>
      <c r="U9" s="58">
        <f t="shared" si="0"/>
        <v>2026</v>
      </c>
      <c r="V9" s="58">
        <f t="shared" si="0"/>
        <v>2027</v>
      </c>
      <c r="W9" s="57">
        <f t="shared" si="0"/>
        <v>2028</v>
      </c>
      <c r="X9" s="57">
        <f t="shared" si="0"/>
        <v>2029</v>
      </c>
      <c r="Y9" s="57">
        <f t="shared" si="0"/>
        <v>2030</v>
      </c>
      <c r="Z9" s="57">
        <f t="shared" si="0"/>
        <v>2031</v>
      </c>
      <c r="AA9" s="57">
        <f t="shared" si="0"/>
        <v>2032</v>
      </c>
      <c r="AB9" s="57">
        <f t="shared" si="0"/>
        <v>2033</v>
      </c>
      <c r="AC9" s="57">
        <f t="shared" si="0"/>
        <v>2034</v>
      </c>
      <c r="AD9" s="57">
        <f t="shared" si="0"/>
        <v>2035</v>
      </c>
      <c r="AE9" s="57">
        <f t="shared" si="1"/>
        <v>2036</v>
      </c>
      <c r="AF9" s="57">
        <f t="shared" si="1"/>
        <v>2037</v>
      </c>
      <c r="AG9" s="57">
        <f t="shared" si="1"/>
        <v>2038</v>
      </c>
      <c r="AH9" s="57">
        <f t="shared" si="1"/>
        <v>2039</v>
      </c>
      <c r="AI9" s="57">
        <f t="shared" si="1"/>
        <v>2040</v>
      </c>
      <c r="AJ9" s="57">
        <f t="shared" si="1"/>
        <v>2041</v>
      </c>
      <c r="AK9" s="57">
        <f t="shared" si="1"/>
        <v>2042</v>
      </c>
      <c r="AL9" s="57">
        <f t="shared" si="1"/>
        <v>2043</v>
      </c>
      <c r="AM9" s="57">
        <f t="shared" si="1"/>
        <v>2044</v>
      </c>
      <c r="AN9" s="142" t="s">
        <v>32</v>
      </c>
      <c r="AO9" s="211"/>
      <c r="AP9" s="60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</row>
    <row r="10" spans="1:59" ht="15" customHeight="1">
      <c r="A10" s="211"/>
      <c r="B10" s="62"/>
      <c r="C10" s="63"/>
      <c r="D10" s="64"/>
      <c r="E10" s="64"/>
      <c r="F10" s="63"/>
      <c r="G10" s="66"/>
      <c r="H10" s="67"/>
      <c r="I10" s="68"/>
      <c r="J10" s="71"/>
      <c r="K10" s="73"/>
      <c r="L10" s="73"/>
      <c r="M10" s="74"/>
      <c r="N10" s="75"/>
      <c r="O10" s="76"/>
      <c r="P10" s="76"/>
      <c r="Q10" s="76"/>
      <c r="R10" s="77"/>
      <c r="S10" s="76"/>
      <c r="T10" s="76"/>
      <c r="U10" s="76"/>
      <c r="V10" s="76"/>
      <c r="W10" s="77"/>
      <c r="X10" s="77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43"/>
      <c r="AO10" s="211"/>
      <c r="AP10" s="5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</row>
    <row r="11" spans="1:59" ht="15" customHeight="1">
      <c r="A11" s="211"/>
      <c r="B11" s="78"/>
      <c r="C11" s="79"/>
      <c r="D11" s="80" t="s">
        <v>40</v>
      </c>
      <c r="E11" s="81"/>
      <c r="F11" s="82"/>
      <c r="G11" s="83"/>
      <c r="H11" s="84"/>
      <c r="I11" s="85"/>
      <c r="J11" s="86"/>
      <c r="K11" s="87"/>
      <c r="L11" s="87"/>
      <c r="M11" s="88"/>
      <c r="N11" s="89"/>
      <c r="O11" s="90"/>
      <c r="P11" s="90"/>
      <c r="Q11" s="90"/>
      <c r="R11" s="91"/>
      <c r="S11" s="92"/>
      <c r="T11" s="93"/>
      <c r="U11" s="93"/>
      <c r="V11" s="93"/>
      <c r="W11" s="91"/>
      <c r="X11" s="91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144"/>
      <c r="AO11" s="211"/>
      <c r="AP11" s="5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</row>
    <row r="12" spans="1:59" ht="15" customHeight="1">
      <c r="A12" s="211"/>
      <c r="B12" s="145"/>
      <c r="C12" s="146" t="s">
        <v>41</v>
      </c>
      <c r="D12" s="147" t="s">
        <v>42</v>
      </c>
      <c r="E12" s="148"/>
      <c r="F12" s="149"/>
      <c r="G12" s="150"/>
      <c r="H12" s="151"/>
      <c r="I12" s="152"/>
      <c r="J12" s="153"/>
      <c r="K12" s="154"/>
      <c r="L12" s="154"/>
      <c r="M12" s="155"/>
      <c r="N12" s="156">
        <f t="shared" ref="N12:AM12" si="2">SUM(N13,N68)</f>
        <v>0</v>
      </c>
      <c r="O12" s="157">
        <f t="shared" si="2"/>
        <v>0</v>
      </c>
      <c r="P12" s="157">
        <f t="shared" si="2"/>
        <v>0</v>
      </c>
      <c r="Q12" s="157">
        <f t="shared" si="2"/>
        <v>0</v>
      </c>
      <c r="R12" s="157">
        <f t="shared" si="2"/>
        <v>0</v>
      </c>
      <c r="S12" s="157">
        <f t="shared" si="2"/>
        <v>0</v>
      </c>
      <c r="T12" s="157">
        <f t="shared" si="2"/>
        <v>0</v>
      </c>
      <c r="U12" s="157">
        <f t="shared" si="2"/>
        <v>0</v>
      </c>
      <c r="V12" s="157">
        <f t="shared" si="2"/>
        <v>0</v>
      </c>
      <c r="W12" s="157">
        <f t="shared" si="2"/>
        <v>0</v>
      </c>
      <c r="X12" s="157">
        <f t="shared" si="2"/>
        <v>0</v>
      </c>
      <c r="Y12" s="157">
        <f t="shared" si="2"/>
        <v>0</v>
      </c>
      <c r="Z12" s="157">
        <f t="shared" si="2"/>
        <v>0</v>
      </c>
      <c r="AA12" s="157">
        <f t="shared" si="2"/>
        <v>0</v>
      </c>
      <c r="AB12" s="157">
        <f t="shared" si="2"/>
        <v>0</v>
      </c>
      <c r="AC12" s="157">
        <f t="shared" si="2"/>
        <v>0</v>
      </c>
      <c r="AD12" s="157">
        <f t="shared" si="2"/>
        <v>0</v>
      </c>
      <c r="AE12" s="157">
        <f t="shared" si="2"/>
        <v>0</v>
      </c>
      <c r="AF12" s="157">
        <f t="shared" si="2"/>
        <v>0</v>
      </c>
      <c r="AG12" s="157">
        <f t="shared" si="2"/>
        <v>0</v>
      </c>
      <c r="AH12" s="157">
        <f t="shared" si="2"/>
        <v>0</v>
      </c>
      <c r="AI12" s="157">
        <f t="shared" si="2"/>
        <v>0</v>
      </c>
      <c r="AJ12" s="157">
        <f t="shared" si="2"/>
        <v>0</v>
      </c>
      <c r="AK12" s="157">
        <f t="shared" si="2"/>
        <v>0</v>
      </c>
      <c r="AL12" s="157">
        <f t="shared" si="2"/>
        <v>0</v>
      </c>
      <c r="AM12" s="158">
        <f t="shared" si="2"/>
        <v>0</v>
      </c>
      <c r="AN12" s="159">
        <f t="shared" ref="AN12:AN43" si="3">SUM(N12:AM12)</f>
        <v>0</v>
      </c>
      <c r="AO12" s="211"/>
      <c r="AP12" s="160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</row>
    <row r="13" spans="1:59" ht="15" customHeight="1" outlineLevel="1">
      <c r="A13" s="211"/>
      <c r="B13" s="161"/>
      <c r="C13" s="162" t="s">
        <v>41</v>
      </c>
      <c r="D13" s="148"/>
      <c r="E13" s="148" t="s">
        <v>43</v>
      </c>
      <c r="F13" s="149"/>
      <c r="G13" s="163"/>
      <c r="H13" s="151"/>
      <c r="I13" s="152"/>
      <c r="J13" s="153"/>
      <c r="K13" s="154"/>
      <c r="L13" s="154"/>
      <c r="M13" s="155"/>
      <c r="N13" s="156">
        <f>SUM(N14:N67)</f>
        <v>0</v>
      </c>
      <c r="O13" s="157">
        <f>SUM(O15:O67)</f>
        <v>0</v>
      </c>
      <c r="P13" s="157"/>
      <c r="Q13" s="157">
        <f t="shared" ref="Q13:AM13" si="4">SUM(Q15:Q67)</f>
        <v>0</v>
      </c>
      <c r="R13" s="157">
        <f t="shared" si="4"/>
        <v>0</v>
      </c>
      <c r="S13" s="157">
        <f t="shared" si="4"/>
        <v>0</v>
      </c>
      <c r="T13" s="157">
        <f t="shared" si="4"/>
        <v>0</v>
      </c>
      <c r="U13" s="157">
        <f t="shared" si="4"/>
        <v>0</v>
      </c>
      <c r="V13" s="157">
        <f t="shared" si="4"/>
        <v>0</v>
      </c>
      <c r="W13" s="157">
        <f t="shared" si="4"/>
        <v>0</v>
      </c>
      <c r="X13" s="157">
        <f t="shared" si="4"/>
        <v>0</v>
      </c>
      <c r="Y13" s="157">
        <f t="shared" si="4"/>
        <v>0</v>
      </c>
      <c r="Z13" s="157">
        <f t="shared" si="4"/>
        <v>0</v>
      </c>
      <c r="AA13" s="157">
        <f t="shared" si="4"/>
        <v>0</v>
      </c>
      <c r="AB13" s="157">
        <f t="shared" si="4"/>
        <v>0</v>
      </c>
      <c r="AC13" s="157">
        <f t="shared" si="4"/>
        <v>0</v>
      </c>
      <c r="AD13" s="157">
        <f t="shared" si="4"/>
        <v>0</v>
      </c>
      <c r="AE13" s="157">
        <f t="shared" si="4"/>
        <v>0</v>
      </c>
      <c r="AF13" s="157">
        <f t="shared" si="4"/>
        <v>0</v>
      </c>
      <c r="AG13" s="157">
        <f t="shared" si="4"/>
        <v>0</v>
      </c>
      <c r="AH13" s="157">
        <f t="shared" si="4"/>
        <v>0</v>
      </c>
      <c r="AI13" s="157">
        <f t="shared" si="4"/>
        <v>0</v>
      </c>
      <c r="AJ13" s="157">
        <f t="shared" si="4"/>
        <v>0</v>
      </c>
      <c r="AK13" s="157">
        <f t="shared" si="4"/>
        <v>0</v>
      </c>
      <c r="AL13" s="157">
        <f t="shared" si="4"/>
        <v>0</v>
      </c>
      <c r="AM13" s="157">
        <f t="shared" si="4"/>
        <v>0</v>
      </c>
      <c r="AN13" s="159">
        <f t="shared" si="3"/>
        <v>0</v>
      </c>
      <c r="AO13" s="211"/>
      <c r="AP13" s="5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</row>
    <row r="14" spans="1:59" ht="15" customHeight="1" outlineLevel="2">
      <c r="A14" s="211"/>
      <c r="B14" s="62"/>
      <c r="C14" s="164"/>
      <c r="D14" s="165"/>
      <c r="E14" s="64"/>
      <c r="F14" s="63"/>
      <c r="G14" s="95"/>
      <c r="H14" s="67"/>
      <c r="I14" s="68"/>
      <c r="J14" s="71"/>
      <c r="K14" s="73"/>
      <c r="L14" s="73"/>
      <c r="M14" s="74"/>
      <c r="N14" s="75">
        <v>0</v>
      </c>
      <c r="O14" s="76">
        <v>0</v>
      </c>
      <c r="P14" s="76">
        <v>0</v>
      </c>
      <c r="Q14" s="76">
        <v>0</v>
      </c>
      <c r="R14" s="77">
        <v>0</v>
      </c>
      <c r="S14" s="76">
        <v>0</v>
      </c>
      <c r="T14" s="76">
        <v>0</v>
      </c>
      <c r="U14" s="76">
        <v>0</v>
      </c>
      <c r="V14" s="76">
        <v>0</v>
      </c>
      <c r="W14" s="77">
        <v>0</v>
      </c>
      <c r="X14" s="77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166">
        <f t="shared" si="3"/>
        <v>0</v>
      </c>
      <c r="AO14" s="211"/>
      <c r="AP14" s="5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</row>
    <row r="15" spans="1:59" ht="15" customHeight="1" outlineLevel="2">
      <c r="A15" s="211"/>
      <c r="B15" s="62"/>
      <c r="C15" s="164"/>
      <c r="D15" s="165"/>
      <c r="E15" s="64"/>
      <c r="F15" s="63"/>
      <c r="G15" s="95"/>
      <c r="H15" s="67"/>
      <c r="I15" s="68"/>
      <c r="J15" s="71">
        <f t="shared" ref="J15:J50" si="5">ROUND(G15*I15,0)</f>
        <v>0</v>
      </c>
      <c r="K15" s="73"/>
      <c r="L15" s="73"/>
      <c r="M15" s="74"/>
      <c r="N15" s="75">
        <v>0</v>
      </c>
      <c r="O15" s="76">
        <v>0</v>
      </c>
      <c r="P15" s="76">
        <v>0</v>
      </c>
      <c r="Q15" s="76">
        <v>0</v>
      </c>
      <c r="R15" s="77">
        <v>0</v>
      </c>
      <c r="S15" s="76">
        <v>0</v>
      </c>
      <c r="T15" s="76">
        <v>0</v>
      </c>
      <c r="U15" s="76">
        <v>0</v>
      </c>
      <c r="V15" s="76">
        <v>0</v>
      </c>
      <c r="W15" s="77">
        <v>0</v>
      </c>
      <c r="X15" s="77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166">
        <f t="shared" si="3"/>
        <v>0</v>
      </c>
      <c r="AO15" s="211"/>
      <c r="AP15" s="5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</row>
    <row r="16" spans="1:59" ht="15" customHeight="1" outlineLevel="2">
      <c r="A16" s="211"/>
      <c r="B16" s="62"/>
      <c r="C16" s="164"/>
      <c r="D16" s="165"/>
      <c r="E16" s="64"/>
      <c r="F16" s="63"/>
      <c r="G16" s="95"/>
      <c r="H16" s="67"/>
      <c r="I16" s="68"/>
      <c r="J16" s="71">
        <f t="shared" si="5"/>
        <v>0</v>
      </c>
      <c r="K16" s="73"/>
      <c r="L16" s="73"/>
      <c r="M16" s="74"/>
      <c r="N16" s="75">
        <v>0</v>
      </c>
      <c r="O16" s="76">
        <v>0</v>
      </c>
      <c r="P16" s="76">
        <v>0</v>
      </c>
      <c r="Q16" s="76">
        <v>0</v>
      </c>
      <c r="R16" s="77">
        <v>0</v>
      </c>
      <c r="S16" s="76">
        <v>0</v>
      </c>
      <c r="T16" s="76">
        <v>0</v>
      </c>
      <c r="U16" s="76">
        <v>0</v>
      </c>
      <c r="V16" s="76">
        <v>0</v>
      </c>
      <c r="W16" s="77">
        <v>0</v>
      </c>
      <c r="X16" s="77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166">
        <f t="shared" si="3"/>
        <v>0</v>
      </c>
      <c r="AO16" s="211"/>
      <c r="AP16" s="5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</row>
    <row r="17" spans="1:59" ht="15" customHeight="1" outlineLevel="2">
      <c r="A17" s="211"/>
      <c r="B17" s="62"/>
      <c r="C17" s="164"/>
      <c r="D17" s="165"/>
      <c r="E17" s="64"/>
      <c r="F17" s="63"/>
      <c r="G17" s="95"/>
      <c r="H17" s="67"/>
      <c r="I17" s="68"/>
      <c r="J17" s="71">
        <f t="shared" si="5"/>
        <v>0</v>
      </c>
      <c r="K17" s="73"/>
      <c r="L17" s="73"/>
      <c r="M17" s="74"/>
      <c r="N17" s="75">
        <v>0</v>
      </c>
      <c r="O17" s="76">
        <v>0</v>
      </c>
      <c r="P17" s="76">
        <v>0</v>
      </c>
      <c r="Q17" s="76">
        <v>0</v>
      </c>
      <c r="R17" s="77">
        <v>0</v>
      </c>
      <c r="S17" s="76">
        <v>0</v>
      </c>
      <c r="T17" s="76">
        <v>0</v>
      </c>
      <c r="U17" s="76">
        <v>0</v>
      </c>
      <c r="V17" s="76">
        <v>0</v>
      </c>
      <c r="W17" s="77">
        <v>0</v>
      </c>
      <c r="X17" s="77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166">
        <f t="shared" si="3"/>
        <v>0</v>
      </c>
      <c r="AO17" s="211"/>
      <c r="AP17" s="5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</row>
    <row r="18" spans="1:59" ht="15" customHeight="1" outlineLevel="2">
      <c r="A18" s="211"/>
      <c r="B18" s="62"/>
      <c r="C18" s="164"/>
      <c r="D18" s="165"/>
      <c r="E18" s="64"/>
      <c r="F18" s="63"/>
      <c r="G18" s="95"/>
      <c r="H18" s="67"/>
      <c r="I18" s="68"/>
      <c r="J18" s="71">
        <f t="shared" si="5"/>
        <v>0</v>
      </c>
      <c r="K18" s="73"/>
      <c r="L18" s="73"/>
      <c r="M18" s="74"/>
      <c r="N18" s="75">
        <v>0</v>
      </c>
      <c r="O18" s="76">
        <v>0</v>
      </c>
      <c r="P18" s="76">
        <v>0</v>
      </c>
      <c r="Q18" s="76">
        <v>0</v>
      </c>
      <c r="R18" s="77">
        <v>0</v>
      </c>
      <c r="S18" s="76">
        <v>0</v>
      </c>
      <c r="T18" s="76">
        <v>0</v>
      </c>
      <c r="U18" s="76">
        <v>0</v>
      </c>
      <c r="V18" s="76">
        <v>0</v>
      </c>
      <c r="W18" s="77">
        <v>0</v>
      </c>
      <c r="X18" s="77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166">
        <f t="shared" si="3"/>
        <v>0</v>
      </c>
      <c r="AO18" s="211"/>
      <c r="AP18" s="5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</row>
    <row r="19" spans="1:59" ht="15" customHeight="1" outlineLevel="2">
      <c r="A19" s="211"/>
      <c r="B19" s="62"/>
      <c r="C19" s="164"/>
      <c r="D19" s="165"/>
      <c r="E19" s="64"/>
      <c r="F19" s="63"/>
      <c r="G19" s="95"/>
      <c r="H19" s="67"/>
      <c r="I19" s="68"/>
      <c r="J19" s="71">
        <f t="shared" si="5"/>
        <v>0</v>
      </c>
      <c r="K19" s="73"/>
      <c r="L19" s="73"/>
      <c r="M19" s="74"/>
      <c r="N19" s="75">
        <v>0</v>
      </c>
      <c r="O19" s="76">
        <v>0</v>
      </c>
      <c r="P19" s="76">
        <v>0</v>
      </c>
      <c r="Q19" s="76">
        <v>0</v>
      </c>
      <c r="R19" s="77">
        <v>0</v>
      </c>
      <c r="S19" s="76">
        <v>0</v>
      </c>
      <c r="T19" s="76">
        <v>0</v>
      </c>
      <c r="U19" s="76">
        <v>0</v>
      </c>
      <c r="V19" s="76">
        <v>0</v>
      </c>
      <c r="W19" s="77">
        <v>0</v>
      </c>
      <c r="X19" s="77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166">
        <f t="shared" si="3"/>
        <v>0</v>
      </c>
      <c r="AO19" s="211"/>
      <c r="AP19" s="5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</row>
    <row r="20" spans="1:59" ht="15" customHeight="1" outlineLevel="2">
      <c r="A20" s="211"/>
      <c r="B20" s="62"/>
      <c r="C20" s="164"/>
      <c r="D20" s="165"/>
      <c r="E20" s="64"/>
      <c r="F20" s="63"/>
      <c r="G20" s="95"/>
      <c r="H20" s="67"/>
      <c r="I20" s="68"/>
      <c r="J20" s="71">
        <f t="shared" si="5"/>
        <v>0</v>
      </c>
      <c r="K20" s="73"/>
      <c r="L20" s="73"/>
      <c r="M20" s="74"/>
      <c r="N20" s="75">
        <v>0</v>
      </c>
      <c r="O20" s="76">
        <v>0</v>
      </c>
      <c r="P20" s="76">
        <v>0</v>
      </c>
      <c r="Q20" s="76">
        <v>0</v>
      </c>
      <c r="R20" s="77">
        <v>0</v>
      </c>
      <c r="S20" s="76">
        <v>0</v>
      </c>
      <c r="T20" s="76">
        <v>0</v>
      </c>
      <c r="U20" s="76">
        <v>0</v>
      </c>
      <c r="V20" s="76">
        <v>0</v>
      </c>
      <c r="W20" s="77">
        <v>0</v>
      </c>
      <c r="X20" s="77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166">
        <f t="shared" si="3"/>
        <v>0</v>
      </c>
      <c r="AO20" s="211"/>
      <c r="AP20" s="5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</row>
    <row r="21" spans="1:59" ht="15" customHeight="1" outlineLevel="2">
      <c r="A21" s="211"/>
      <c r="B21" s="62"/>
      <c r="C21" s="164"/>
      <c r="D21" s="165"/>
      <c r="E21" s="64"/>
      <c r="F21" s="63"/>
      <c r="G21" s="95"/>
      <c r="H21" s="67"/>
      <c r="I21" s="68"/>
      <c r="J21" s="71">
        <f t="shared" si="5"/>
        <v>0</v>
      </c>
      <c r="K21" s="73"/>
      <c r="L21" s="73"/>
      <c r="M21" s="74"/>
      <c r="N21" s="75">
        <v>0</v>
      </c>
      <c r="O21" s="76">
        <v>0</v>
      </c>
      <c r="P21" s="76">
        <v>0</v>
      </c>
      <c r="Q21" s="76">
        <v>0</v>
      </c>
      <c r="R21" s="77">
        <v>0</v>
      </c>
      <c r="S21" s="76">
        <v>0</v>
      </c>
      <c r="T21" s="76">
        <v>0</v>
      </c>
      <c r="U21" s="76">
        <v>0</v>
      </c>
      <c r="V21" s="76">
        <v>0</v>
      </c>
      <c r="W21" s="77">
        <v>0</v>
      </c>
      <c r="X21" s="77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166">
        <f t="shared" si="3"/>
        <v>0</v>
      </c>
      <c r="AO21" s="211"/>
      <c r="AP21" s="5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</row>
    <row r="22" spans="1:59" ht="15" customHeight="1" outlineLevel="2">
      <c r="A22" s="211"/>
      <c r="B22" s="62"/>
      <c r="C22" s="164"/>
      <c r="D22" s="165"/>
      <c r="E22" s="64"/>
      <c r="F22" s="63"/>
      <c r="G22" s="95"/>
      <c r="H22" s="67"/>
      <c r="I22" s="68"/>
      <c r="J22" s="71">
        <f t="shared" si="5"/>
        <v>0</v>
      </c>
      <c r="K22" s="73"/>
      <c r="L22" s="73"/>
      <c r="M22" s="74"/>
      <c r="N22" s="75">
        <v>0</v>
      </c>
      <c r="O22" s="76">
        <v>0</v>
      </c>
      <c r="P22" s="76">
        <v>0</v>
      </c>
      <c r="Q22" s="76">
        <v>0</v>
      </c>
      <c r="R22" s="77">
        <v>0</v>
      </c>
      <c r="S22" s="76">
        <v>0</v>
      </c>
      <c r="T22" s="76">
        <v>0</v>
      </c>
      <c r="U22" s="76">
        <v>0</v>
      </c>
      <c r="V22" s="76">
        <v>0</v>
      </c>
      <c r="W22" s="77">
        <v>0</v>
      </c>
      <c r="X22" s="77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166">
        <f t="shared" si="3"/>
        <v>0</v>
      </c>
      <c r="AO22" s="211"/>
      <c r="AP22" s="5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</row>
    <row r="23" spans="1:59" ht="15" customHeight="1" outlineLevel="2">
      <c r="A23" s="211"/>
      <c r="B23" s="62"/>
      <c r="C23" s="164"/>
      <c r="D23" s="165"/>
      <c r="E23" s="64"/>
      <c r="F23" s="63"/>
      <c r="G23" s="95"/>
      <c r="H23" s="67"/>
      <c r="I23" s="68"/>
      <c r="J23" s="71">
        <f t="shared" si="5"/>
        <v>0</v>
      </c>
      <c r="K23" s="73"/>
      <c r="L23" s="73"/>
      <c r="M23" s="74"/>
      <c r="N23" s="75">
        <v>0</v>
      </c>
      <c r="O23" s="76">
        <v>0</v>
      </c>
      <c r="P23" s="76">
        <v>0</v>
      </c>
      <c r="Q23" s="76">
        <v>0</v>
      </c>
      <c r="R23" s="77">
        <v>0</v>
      </c>
      <c r="S23" s="76">
        <v>0</v>
      </c>
      <c r="T23" s="76">
        <v>0</v>
      </c>
      <c r="U23" s="76">
        <v>0</v>
      </c>
      <c r="V23" s="76">
        <v>0</v>
      </c>
      <c r="W23" s="77">
        <v>0</v>
      </c>
      <c r="X23" s="77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166">
        <f t="shared" si="3"/>
        <v>0</v>
      </c>
      <c r="AO23" s="211"/>
      <c r="AP23" s="5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</row>
    <row r="24" spans="1:59" ht="15" customHeight="1" outlineLevel="2">
      <c r="A24" s="211"/>
      <c r="B24" s="62"/>
      <c r="C24" s="164"/>
      <c r="D24" s="165"/>
      <c r="E24" s="64"/>
      <c r="F24" s="63"/>
      <c r="G24" s="95"/>
      <c r="H24" s="67"/>
      <c r="I24" s="68"/>
      <c r="J24" s="71">
        <f t="shared" si="5"/>
        <v>0</v>
      </c>
      <c r="K24" s="73"/>
      <c r="L24" s="73"/>
      <c r="M24" s="74"/>
      <c r="N24" s="75">
        <v>0</v>
      </c>
      <c r="O24" s="76">
        <v>0</v>
      </c>
      <c r="P24" s="76">
        <v>0</v>
      </c>
      <c r="Q24" s="76">
        <v>0</v>
      </c>
      <c r="R24" s="77">
        <v>0</v>
      </c>
      <c r="S24" s="76">
        <v>0</v>
      </c>
      <c r="T24" s="76">
        <v>0</v>
      </c>
      <c r="U24" s="76">
        <v>0</v>
      </c>
      <c r="V24" s="76">
        <v>0</v>
      </c>
      <c r="W24" s="77">
        <v>0</v>
      </c>
      <c r="X24" s="77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166">
        <f t="shared" si="3"/>
        <v>0</v>
      </c>
      <c r="AO24" s="211"/>
      <c r="AP24" s="5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</row>
    <row r="25" spans="1:59" ht="15" customHeight="1" outlineLevel="2">
      <c r="A25" s="211"/>
      <c r="B25" s="62"/>
      <c r="C25" s="164"/>
      <c r="D25" s="165"/>
      <c r="E25" s="64"/>
      <c r="F25" s="63"/>
      <c r="G25" s="95"/>
      <c r="H25" s="67"/>
      <c r="I25" s="68"/>
      <c r="J25" s="71">
        <f t="shared" si="5"/>
        <v>0</v>
      </c>
      <c r="K25" s="73"/>
      <c r="L25" s="73"/>
      <c r="M25" s="74"/>
      <c r="N25" s="75">
        <v>0</v>
      </c>
      <c r="O25" s="76">
        <v>0</v>
      </c>
      <c r="P25" s="76">
        <v>0</v>
      </c>
      <c r="Q25" s="76">
        <v>0</v>
      </c>
      <c r="R25" s="77">
        <v>0</v>
      </c>
      <c r="S25" s="76">
        <v>0</v>
      </c>
      <c r="T25" s="76">
        <v>0</v>
      </c>
      <c r="U25" s="76">
        <v>0</v>
      </c>
      <c r="V25" s="76">
        <v>0</v>
      </c>
      <c r="W25" s="77">
        <v>0</v>
      </c>
      <c r="X25" s="77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166">
        <f t="shared" si="3"/>
        <v>0</v>
      </c>
      <c r="AO25" s="211"/>
      <c r="AP25" s="5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</row>
    <row r="26" spans="1:59" ht="15" customHeight="1" outlineLevel="2">
      <c r="A26" s="211"/>
      <c r="B26" s="62"/>
      <c r="C26" s="164"/>
      <c r="D26" s="165"/>
      <c r="E26" s="64"/>
      <c r="F26" s="63"/>
      <c r="G26" s="95"/>
      <c r="H26" s="67"/>
      <c r="I26" s="68"/>
      <c r="J26" s="71">
        <f t="shared" si="5"/>
        <v>0</v>
      </c>
      <c r="K26" s="73"/>
      <c r="L26" s="73"/>
      <c r="M26" s="74"/>
      <c r="N26" s="75">
        <v>0</v>
      </c>
      <c r="O26" s="76">
        <v>0</v>
      </c>
      <c r="P26" s="76">
        <v>0</v>
      </c>
      <c r="Q26" s="76">
        <v>0</v>
      </c>
      <c r="R26" s="77">
        <v>0</v>
      </c>
      <c r="S26" s="76">
        <v>0</v>
      </c>
      <c r="T26" s="76">
        <v>0</v>
      </c>
      <c r="U26" s="76">
        <v>0</v>
      </c>
      <c r="V26" s="76">
        <v>0</v>
      </c>
      <c r="W26" s="77">
        <v>0</v>
      </c>
      <c r="X26" s="77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166">
        <f t="shared" si="3"/>
        <v>0</v>
      </c>
      <c r="AO26" s="211"/>
      <c r="AP26" s="5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</row>
    <row r="27" spans="1:59" ht="15" customHeight="1" outlineLevel="2">
      <c r="A27" s="211"/>
      <c r="B27" s="62"/>
      <c r="C27" s="164"/>
      <c r="D27" s="165"/>
      <c r="E27" s="64"/>
      <c r="F27" s="63"/>
      <c r="G27" s="95"/>
      <c r="H27" s="67"/>
      <c r="I27" s="68"/>
      <c r="J27" s="71">
        <f t="shared" si="5"/>
        <v>0</v>
      </c>
      <c r="K27" s="73"/>
      <c r="L27" s="73"/>
      <c r="M27" s="74"/>
      <c r="N27" s="75">
        <v>0</v>
      </c>
      <c r="O27" s="76">
        <v>0</v>
      </c>
      <c r="P27" s="76">
        <v>0</v>
      </c>
      <c r="Q27" s="76">
        <v>0</v>
      </c>
      <c r="R27" s="77">
        <v>0</v>
      </c>
      <c r="S27" s="76">
        <v>0</v>
      </c>
      <c r="T27" s="76">
        <v>0</v>
      </c>
      <c r="U27" s="76">
        <v>0</v>
      </c>
      <c r="V27" s="76">
        <v>0</v>
      </c>
      <c r="W27" s="77">
        <v>0</v>
      </c>
      <c r="X27" s="77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166">
        <f t="shared" si="3"/>
        <v>0</v>
      </c>
      <c r="AO27" s="211"/>
      <c r="AP27" s="5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</row>
    <row r="28" spans="1:59" ht="15" customHeight="1" outlineLevel="2">
      <c r="A28" s="211"/>
      <c r="B28" s="62"/>
      <c r="C28" s="164"/>
      <c r="D28" s="165"/>
      <c r="E28" s="64"/>
      <c r="F28" s="63"/>
      <c r="G28" s="95"/>
      <c r="H28" s="67"/>
      <c r="I28" s="68"/>
      <c r="J28" s="71">
        <f t="shared" si="5"/>
        <v>0</v>
      </c>
      <c r="K28" s="73"/>
      <c r="L28" s="73"/>
      <c r="M28" s="74"/>
      <c r="N28" s="75">
        <v>0</v>
      </c>
      <c r="O28" s="76">
        <v>0</v>
      </c>
      <c r="P28" s="76">
        <v>0</v>
      </c>
      <c r="Q28" s="76">
        <v>0</v>
      </c>
      <c r="R28" s="77">
        <v>0</v>
      </c>
      <c r="S28" s="76">
        <v>0</v>
      </c>
      <c r="T28" s="76">
        <v>0</v>
      </c>
      <c r="U28" s="76">
        <v>0</v>
      </c>
      <c r="V28" s="76">
        <v>0</v>
      </c>
      <c r="W28" s="77">
        <v>0</v>
      </c>
      <c r="X28" s="77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v>0</v>
      </c>
      <c r="AD28" s="76">
        <v>0</v>
      </c>
      <c r="AE28" s="76">
        <v>0</v>
      </c>
      <c r="AF28" s="76">
        <v>0</v>
      </c>
      <c r="AG28" s="76">
        <v>0</v>
      </c>
      <c r="AH28" s="76">
        <v>0</v>
      </c>
      <c r="AI28" s="76">
        <v>0</v>
      </c>
      <c r="AJ28" s="76">
        <v>0</v>
      </c>
      <c r="AK28" s="76">
        <v>0</v>
      </c>
      <c r="AL28" s="76">
        <v>0</v>
      </c>
      <c r="AM28" s="76">
        <v>0</v>
      </c>
      <c r="AN28" s="166">
        <f t="shared" si="3"/>
        <v>0</v>
      </c>
      <c r="AO28" s="211"/>
      <c r="AP28" s="5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</row>
    <row r="29" spans="1:59" ht="15" customHeight="1" outlineLevel="2">
      <c r="A29" s="211"/>
      <c r="B29" s="62"/>
      <c r="C29" s="164"/>
      <c r="D29" s="165"/>
      <c r="E29" s="64"/>
      <c r="F29" s="63"/>
      <c r="G29" s="95"/>
      <c r="H29" s="67"/>
      <c r="I29" s="68"/>
      <c r="J29" s="71">
        <f t="shared" si="5"/>
        <v>0</v>
      </c>
      <c r="K29" s="73"/>
      <c r="L29" s="73"/>
      <c r="M29" s="74"/>
      <c r="N29" s="75">
        <v>0</v>
      </c>
      <c r="O29" s="76">
        <v>0</v>
      </c>
      <c r="P29" s="76">
        <v>0</v>
      </c>
      <c r="Q29" s="76">
        <v>0</v>
      </c>
      <c r="R29" s="77">
        <v>0</v>
      </c>
      <c r="S29" s="76">
        <v>0</v>
      </c>
      <c r="T29" s="76">
        <v>0</v>
      </c>
      <c r="U29" s="76">
        <v>0</v>
      </c>
      <c r="V29" s="76">
        <v>0</v>
      </c>
      <c r="W29" s="77">
        <v>0</v>
      </c>
      <c r="X29" s="77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166">
        <f t="shared" si="3"/>
        <v>0</v>
      </c>
      <c r="AO29" s="211"/>
      <c r="AP29" s="5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</row>
    <row r="30" spans="1:59" ht="15" customHeight="1" outlineLevel="2">
      <c r="A30" s="211"/>
      <c r="B30" s="62"/>
      <c r="C30" s="164"/>
      <c r="D30" s="165"/>
      <c r="E30" s="64"/>
      <c r="F30" s="63"/>
      <c r="G30" s="95"/>
      <c r="H30" s="67"/>
      <c r="I30" s="68"/>
      <c r="J30" s="71">
        <f t="shared" si="5"/>
        <v>0</v>
      </c>
      <c r="K30" s="73"/>
      <c r="L30" s="73"/>
      <c r="M30" s="74"/>
      <c r="N30" s="75">
        <v>0</v>
      </c>
      <c r="O30" s="76">
        <v>0</v>
      </c>
      <c r="P30" s="76">
        <v>0</v>
      </c>
      <c r="Q30" s="76">
        <v>0</v>
      </c>
      <c r="R30" s="77">
        <v>0</v>
      </c>
      <c r="S30" s="76">
        <v>0</v>
      </c>
      <c r="T30" s="76">
        <v>0</v>
      </c>
      <c r="U30" s="76">
        <v>0</v>
      </c>
      <c r="V30" s="76">
        <v>0</v>
      </c>
      <c r="W30" s="77">
        <v>0</v>
      </c>
      <c r="X30" s="77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166">
        <f t="shared" si="3"/>
        <v>0</v>
      </c>
      <c r="AO30" s="211"/>
      <c r="AP30" s="5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</row>
    <row r="31" spans="1:59" ht="15" customHeight="1" outlineLevel="2">
      <c r="A31" s="211"/>
      <c r="B31" s="62"/>
      <c r="C31" s="164"/>
      <c r="D31" s="165"/>
      <c r="E31" s="64"/>
      <c r="F31" s="63"/>
      <c r="G31" s="95"/>
      <c r="H31" s="67"/>
      <c r="I31" s="68"/>
      <c r="J31" s="71">
        <f t="shared" si="5"/>
        <v>0</v>
      </c>
      <c r="K31" s="73"/>
      <c r="L31" s="73"/>
      <c r="M31" s="74"/>
      <c r="N31" s="75">
        <v>0</v>
      </c>
      <c r="O31" s="76">
        <v>0</v>
      </c>
      <c r="P31" s="76">
        <v>0</v>
      </c>
      <c r="Q31" s="76">
        <v>0</v>
      </c>
      <c r="R31" s="77">
        <v>0</v>
      </c>
      <c r="S31" s="76">
        <v>0</v>
      </c>
      <c r="T31" s="76">
        <v>0</v>
      </c>
      <c r="U31" s="76">
        <v>0</v>
      </c>
      <c r="V31" s="76">
        <v>0</v>
      </c>
      <c r="W31" s="77">
        <v>0</v>
      </c>
      <c r="X31" s="77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166">
        <f t="shared" si="3"/>
        <v>0</v>
      </c>
      <c r="AO31" s="211"/>
      <c r="AP31" s="5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</row>
    <row r="32" spans="1:59" ht="15" customHeight="1" outlineLevel="2">
      <c r="A32" s="211"/>
      <c r="B32" s="62"/>
      <c r="C32" s="164"/>
      <c r="D32" s="165"/>
      <c r="E32" s="64"/>
      <c r="F32" s="63"/>
      <c r="G32" s="95"/>
      <c r="H32" s="67"/>
      <c r="I32" s="68"/>
      <c r="J32" s="71">
        <f t="shared" si="5"/>
        <v>0</v>
      </c>
      <c r="K32" s="73"/>
      <c r="L32" s="73"/>
      <c r="M32" s="74"/>
      <c r="N32" s="75">
        <v>0</v>
      </c>
      <c r="O32" s="76">
        <v>0</v>
      </c>
      <c r="P32" s="76">
        <v>0</v>
      </c>
      <c r="Q32" s="76">
        <v>0</v>
      </c>
      <c r="R32" s="77">
        <v>0</v>
      </c>
      <c r="S32" s="76">
        <v>0</v>
      </c>
      <c r="T32" s="76">
        <v>0</v>
      </c>
      <c r="U32" s="76">
        <v>0</v>
      </c>
      <c r="V32" s="76">
        <v>0</v>
      </c>
      <c r="W32" s="77">
        <v>0</v>
      </c>
      <c r="X32" s="77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166">
        <f t="shared" si="3"/>
        <v>0</v>
      </c>
      <c r="AO32" s="211"/>
      <c r="AP32" s="5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</row>
    <row r="33" spans="1:59" ht="15" customHeight="1" outlineLevel="2">
      <c r="A33" s="211"/>
      <c r="B33" s="62"/>
      <c r="C33" s="164"/>
      <c r="D33" s="165"/>
      <c r="E33" s="64"/>
      <c r="F33" s="63"/>
      <c r="G33" s="95"/>
      <c r="H33" s="67"/>
      <c r="I33" s="68"/>
      <c r="J33" s="71">
        <f t="shared" si="5"/>
        <v>0</v>
      </c>
      <c r="K33" s="73"/>
      <c r="L33" s="73"/>
      <c r="M33" s="74"/>
      <c r="N33" s="75">
        <v>0</v>
      </c>
      <c r="O33" s="76">
        <v>0</v>
      </c>
      <c r="P33" s="76">
        <v>0</v>
      </c>
      <c r="Q33" s="76">
        <v>0</v>
      </c>
      <c r="R33" s="77">
        <v>0</v>
      </c>
      <c r="S33" s="76">
        <v>0</v>
      </c>
      <c r="T33" s="76">
        <v>0</v>
      </c>
      <c r="U33" s="76">
        <v>0</v>
      </c>
      <c r="V33" s="76">
        <v>0</v>
      </c>
      <c r="W33" s="77">
        <v>0</v>
      </c>
      <c r="X33" s="77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166">
        <f t="shared" si="3"/>
        <v>0</v>
      </c>
      <c r="AO33" s="211"/>
      <c r="AP33" s="5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</row>
    <row r="34" spans="1:59" ht="15" customHeight="1" outlineLevel="2">
      <c r="A34" s="211"/>
      <c r="B34" s="62"/>
      <c r="C34" s="164"/>
      <c r="D34" s="165"/>
      <c r="E34" s="64"/>
      <c r="F34" s="63"/>
      <c r="G34" s="95"/>
      <c r="H34" s="67"/>
      <c r="I34" s="68"/>
      <c r="J34" s="71">
        <f t="shared" si="5"/>
        <v>0</v>
      </c>
      <c r="K34" s="73"/>
      <c r="L34" s="73"/>
      <c r="M34" s="74"/>
      <c r="N34" s="75">
        <v>0</v>
      </c>
      <c r="O34" s="76">
        <v>0</v>
      </c>
      <c r="P34" s="76">
        <v>0</v>
      </c>
      <c r="Q34" s="76">
        <v>0</v>
      </c>
      <c r="R34" s="77">
        <v>0</v>
      </c>
      <c r="S34" s="76">
        <v>0</v>
      </c>
      <c r="T34" s="76">
        <v>0</v>
      </c>
      <c r="U34" s="76">
        <v>0</v>
      </c>
      <c r="V34" s="76">
        <v>0</v>
      </c>
      <c r="W34" s="77">
        <v>0</v>
      </c>
      <c r="X34" s="77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166">
        <f t="shared" si="3"/>
        <v>0</v>
      </c>
      <c r="AO34" s="211"/>
      <c r="AP34" s="5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</row>
    <row r="35" spans="1:59" ht="15" customHeight="1" outlineLevel="2">
      <c r="A35" s="211"/>
      <c r="B35" s="62"/>
      <c r="C35" s="164"/>
      <c r="D35" s="165"/>
      <c r="E35" s="64"/>
      <c r="F35" s="63"/>
      <c r="G35" s="95"/>
      <c r="H35" s="67"/>
      <c r="I35" s="68"/>
      <c r="J35" s="71">
        <f t="shared" si="5"/>
        <v>0</v>
      </c>
      <c r="K35" s="73"/>
      <c r="L35" s="73"/>
      <c r="M35" s="74"/>
      <c r="N35" s="75">
        <v>0</v>
      </c>
      <c r="O35" s="76">
        <v>0</v>
      </c>
      <c r="P35" s="76">
        <v>0</v>
      </c>
      <c r="Q35" s="76">
        <v>0</v>
      </c>
      <c r="R35" s="77">
        <v>0</v>
      </c>
      <c r="S35" s="76">
        <v>0</v>
      </c>
      <c r="T35" s="76">
        <v>0</v>
      </c>
      <c r="U35" s="76">
        <v>0</v>
      </c>
      <c r="V35" s="76">
        <v>0</v>
      </c>
      <c r="W35" s="77">
        <v>0</v>
      </c>
      <c r="X35" s="77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166">
        <f t="shared" si="3"/>
        <v>0</v>
      </c>
      <c r="AO35" s="211"/>
      <c r="AP35" s="5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</row>
    <row r="36" spans="1:59" ht="15" customHeight="1" outlineLevel="2">
      <c r="A36" s="211"/>
      <c r="B36" s="62"/>
      <c r="C36" s="164"/>
      <c r="D36" s="165"/>
      <c r="E36" s="64"/>
      <c r="F36" s="63"/>
      <c r="G36" s="95"/>
      <c r="H36" s="67"/>
      <c r="I36" s="68"/>
      <c r="J36" s="71">
        <f t="shared" si="5"/>
        <v>0</v>
      </c>
      <c r="K36" s="73"/>
      <c r="L36" s="73"/>
      <c r="M36" s="74"/>
      <c r="N36" s="75">
        <v>0</v>
      </c>
      <c r="O36" s="76">
        <v>0</v>
      </c>
      <c r="P36" s="76">
        <v>0</v>
      </c>
      <c r="Q36" s="76">
        <v>0</v>
      </c>
      <c r="R36" s="77">
        <v>0</v>
      </c>
      <c r="S36" s="76">
        <v>0</v>
      </c>
      <c r="T36" s="76">
        <v>0</v>
      </c>
      <c r="U36" s="76">
        <v>0</v>
      </c>
      <c r="V36" s="76">
        <v>0</v>
      </c>
      <c r="W36" s="77">
        <v>0</v>
      </c>
      <c r="X36" s="77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166">
        <f t="shared" si="3"/>
        <v>0</v>
      </c>
      <c r="AO36" s="211"/>
      <c r="AP36" s="5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</row>
    <row r="37" spans="1:59" ht="15" customHeight="1" outlineLevel="2">
      <c r="A37" s="211"/>
      <c r="B37" s="62"/>
      <c r="C37" s="164"/>
      <c r="D37" s="165"/>
      <c r="E37" s="64"/>
      <c r="F37" s="63"/>
      <c r="G37" s="95"/>
      <c r="H37" s="67"/>
      <c r="I37" s="68"/>
      <c r="J37" s="71">
        <f t="shared" si="5"/>
        <v>0</v>
      </c>
      <c r="K37" s="73"/>
      <c r="L37" s="73"/>
      <c r="M37" s="74"/>
      <c r="N37" s="75">
        <v>0</v>
      </c>
      <c r="O37" s="76">
        <v>0</v>
      </c>
      <c r="P37" s="76">
        <v>0</v>
      </c>
      <c r="Q37" s="76">
        <v>0</v>
      </c>
      <c r="R37" s="77">
        <v>0</v>
      </c>
      <c r="S37" s="76">
        <v>0</v>
      </c>
      <c r="T37" s="76">
        <v>0</v>
      </c>
      <c r="U37" s="76">
        <v>0</v>
      </c>
      <c r="V37" s="76">
        <v>0</v>
      </c>
      <c r="W37" s="77">
        <v>0</v>
      </c>
      <c r="X37" s="77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166">
        <f t="shared" si="3"/>
        <v>0</v>
      </c>
      <c r="AO37" s="211"/>
      <c r="AP37" s="5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</row>
    <row r="38" spans="1:59" ht="15" customHeight="1" outlineLevel="2">
      <c r="A38" s="211"/>
      <c r="B38" s="62"/>
      <c r="C38" s="164"/>
      <c r="D38" s="165"/>
      <c r="E38" s="64"/>
      <c r="F38" s="63"/>
      <c r="G38" s="95"/>
      <c r="H38" s="67"/>
      <c r="I38" s="68"/>
      <c r="J38" s="71">
        <f t="shared" si="5"/>
        <v>0</v>
      </c>
      <c r="K38" s="73"/>
      <c r="L38" s="73"/>
      <c r="M38" s="74"/>
      <c r="N38" s="75">
        <v>0</v>
      </c>
      <c r="O38" s="76">
        <v>0</v>
      </c>
      <c r="P38" s="76">
        <v>0</v>
      </c>
      <c r="Q38" s="76">
        <v>0</v>
      </c>
      <c r="R38" s="77">
        <v>0</v>
      </c>
      <c r="S38" s="76">
        <v>0</v>
      </c>
      <c r="T38" s="76">
        <v>0</v>
      </c>
      <c r="U38" s="76">
        <v>0</v>
      </c>
      <c r="V38" s="76">
        <v>0</v>
      </c>
      <c r="W38" s="77">
        <v>0</v>
      </c>
      <c r="X38" s="77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166">
        <f t="shared" si="3"/>
        <v>0</v>
      </c>
      <c r="AO38" s="211"/>
      <c r="AP38" s="5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</row>
    <row r="39" spans="1:59" ht="15" customHeight="1" outlineLevel="2">
      <c r="A39" s="211"/>
      <c r="B39" s="62"/>
      <c r="C39" s="164"/>
      <c r="D39" s="165"/>
      <c r="E39" s="64"/>
      <c r="F39" s="63"/>
      <c r="G39" s="95"/>
      <c r="H39" s="67"/>
      <c r="I39" s="68"/>
      <c r="J39" s="71">
        <f t="shared" si="5"/>
        <v>0</v>
      </c>
      <c r="K39" s="73"/>
      <c r="L39" s="73"/>
      <c r="M39" s="74"/>
      <c r="N39" s="75">
        <v>0</v>
      </c>
      <c r="O39" s="76">
        <v>0</v>
      </c>
      <c r="P39" s="76">
        <v>0</v>
      </c>
      <c r="Q39" s="76">
        <v>0</v>
      </c>
      <c r="R39" s="77">
        <v>0</v>
      </c>
      <c r="S39" s="76">
        <v>0</v>
      </c>
      <c r="T39" s="76">
        <v>0</v>
      </c>
      <c r="U39" s="76">
        <v>0</v>
      </c>
      <c r="V39" s="76">
        <v>0</v>
      </c>
      <c r="W39" s="77">
        <v>0</v>
      </c>
      <c r="X39" s="77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166">
        <f t="shared" si="3"/>
        <v>0</v>
      </c>
      <c r="AO39" s="211"/>
      <c r="AP39" s="5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</row>
    <row r="40" spans="1:59" ht="15" customHeight="1" outlineLevel="2">
      <c r="A40" s="211"/>
      <c r="B40" s="62"/>
      <c r="C40" s="164"/>
      <c r="D40" s="165"/>
      <c r="E40" s="64"/>
      <c r="F40" s="63"/>
      <c r="G40" s="95"/>
      <c r="H40" s="67"/>
      <c r="I40" s="68"/>
      <c r="J40" s="71">
        <f t="shared" si="5"/>
        <v>0</v>
      </c>
      <c r="K40" s="73"/>
      <c r="L40" s="73"/>
      <c r="M40" s="74"/>
      <c r="N40" s="75">
        <v>0</v>
      </c>
      <c r="O40" s="76">
        <v>0</v>
      </c>
      <c r="P40" s="76">
        <v>0</v>
      </c>
      <c r="Q40" s="76">
        <v>0</v>
      </c>
      <c r="R40" s="77">
        <v>0</v>
      </c>
      <c r="S40" s="76">
        <v>0</v>
      </c>
      <c r="T40" s="76">
        <v>0</v>
      </c>
      <c r="U40" s="76">
        <v>0</v>
      </c>
      <c r="V40" s="76">
        <v>0</v>
      </c>
      <c r="W40" s="77">
        <v>0</v>
      </c>
      <c r="X40" s="77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166">
        <f t="shared" si="3"/>
        <v>0</v>
      </c>
      <c r="AO40" s="211"/>
      <c r="AP40" s="5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</row>
    <row r="41" spans="1:59" ht="15" customHeight="1" outlineLevel="2">
      <c r="A41" s="211"/>
      <c r="B41" s="62"/>
      <c r="C41" s="164"/>
      <c r="D41" s="165"/>
      <c r="E41" s="64"/>
      <c r="F41" s="63"/>
      <c r="G41" s="95"/>
      <c r="H41" s="67"/>
      <c r="I41" s="68"/>
      <c r="J41" s="71">
        <f t="shared" si="5"/>
        <v>0</v>
      </c>
      <c r="K41" s="73"/>
      <c r="L41" s="73"/>
      <c r="M41" s="74"/>
      <c r="N41" s="75">
        <v>0</v>
      </c>
      <c r="O41" s="76">
        <v>0</v>
      </c>
      <c r="P41" s="76">
        <v>0</v>
      </c>
      <c r="Q41" s="76">
        <v>0</v>
      </c>
      <c r="R41" s="77">
        <v>0</v>
      </c>
      <c r="S41" s="76">
        <v>0</v>
      </c>
      <c r="T41" s="76">
        <v>0</v>
      </c>
      <c r="U41" s="76">
        <v>0</v>
      </c>
      <c r="V41" s="76">
        <v>0</v>
      </c>
      <c r="W41" s="77">
        <v>0</v>
      </c>
      <c r="X41" s="77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166">
        <f t="shared" si="3"/>
        <v>0</v>
      </c>
      <c r="AO41" s="211"/>
      <c r="AP41" s="5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</row>
    <row r="42" spans="1:59" ht="15" customHeight="1" outlineLevel="2">
      <c r="A42" s="211"/>
      <c r="B42" s="62"/>
      <c r="C42" s="164"/>
      <c r="D42" s="165"/>
      <c r="E42" s="64"/>
      <c r="F42" s="63"/>
      <c r="G42" s="95"/>
      <c r="H42" s="67"/>
      <c r="I42" s="68"/>
      <c r="J42" s="71">
        <f t="shared" si="5"/>
        <v>0</v>
      </c>
      <c r="K42" s="73"/>
      <c r="L42" s="73"/>
      <c r="M42" s="74"/>
      <c r="N42" s="75">
        <v>0</v>
      </c>
      <c r="O42" s="76">
        <v>0</v>
      </c>
      <c r="P42" s="76">
        <v>0</v>
      </c>
      <c r="Q42" s="76">
        <v>0</v>
      </c>
      <c r="R42" s="77">
        <v>0</v>
      </c>
      <c r="S42" s="76">
        <v>0</v>
      </c>
      <c r="T42" s="76">
        <v>0</v>
      </c>
      <c r="U42" s="76">
        <v>0</v>
      </c>
      <c r="V42" s="76">
        <v>0</v>
      </c>
      <c r="W42" s="77">
        <v>0</v>
      </c>
      <c r="X42" s="77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166">
        <f t="shared" si="3"/>
        <v>0</v>
      </c>
      <c r="AO42" s="211"/>
      <c r="AP42" s="5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</row>
    <row r="43" spans="1:59" ht="15" customHeight="1" outlineLevel="2">
      <c r="A43" s="211"/>
      <c r="B43" s="62"/>
      <c r="C43" s="164"/>
      <c r="D43" s="165"/>
      <c r="E43" s="64"/>
      <c r="F43" s="63"/>
      <c r="G43" s="95"/>
      <c r="H43" s="67"/>
      <c r="I43" s="68"/>
      <c r="J43" s="71">
        <f t="shared" si="5"/>
        <v>0</v>
      </c>
      <c r="K43" s="73"/>
      <c r="L43" s="73"/>
      <c r="M43" s="74"/>
      <c r="N43" s="75">
        <v>0</v>
      </c>
      <c r="O43" s="76">
        <v>0</v>
      </c>
      <c r="P43" s="76">
        <v>0</v>
      </c>
      <c r="Q43" s="76">
        <v>0</v>
      </c>
      <c r="R43" s="77">
        <v>0</v>
      </c>
      <c r="S43" s="76">
        <v>0</v>
      </c>
      <c r="T43" s="76">
        <v>0</v>
      </c>
      <c r="U43" s="76">
        <v>0</v>
      </c>
      <c r="V43" s="76">
        <v>0</v>
      </c>
      <c r="W43" s="77">
        <v>0</v>
      </c>
      <c r="X43" s="77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166">
        <f t="shared" si="3"/>
        <v>0</v>
      </c>
      <c r="AO43" s="211"/>
      <c r="AP43" s="5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</row>
    <row r="44" spans="1:59" ht="15" customHeight="1" outlineLevel="2">
      <c r="A44" s="211"/>
      <c r="B44" s="62"/>
      <c r="C44" s="164"/>
      <c r="D44" s="165"/>
      <c r="E44" s="64"/>
      <c r="F44" s="63"/>
      <c r="G44" s="95"/>
      <c r="H44" s="67"/>
      <c r="I44" s="68"/>
      <c r="J44" s="71">
        <f t="shared" si="5"/>
        <v>0</v>
      </c>
      <c r="K44" s="73"/>
      <c r="L44" s="73"/>
      <c r="M44" s="74"/>
      <c r="N44" s="75">
        <v>0</v>
      </c>
      <c r="O44" s="76">
        <v>0</v>
      </c>
      <c r="P44" s="76">
        <v>0</v>
      </c>
      <c r="Q44" s="76">
        <v>0</v>
      </c>
      <c r="R44" s="77">
        <v>0</v>
      </c>
      <c r="S44" s="76">
        <v>0</v>
      </c>
      <c r="T44" s="76">
        <v>0</v>
      </c>
      <c r="U44" s="76">
        <v>0</v>
      </c>
      <c r="V44" s="76">
        <v>0</v>
      </c>
      <c r="W44" s="77">
        <v>0</v>
      </c>
      <c r="X44" s="77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166">
        <f t="shared" ref="AN44:AN75" si="6">SUM(N44:AM44)</f>
        <v>0</v>
      </c>
      <c r="AO44" s="211"/>
      <c r="AP44" s="5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</row>
    <row r="45" spans="1:59" ht="15" customHeight="1" outlineLevel="2">
      <c r="A45" s="211"/>
      <c r="B45" s="62"/>
      <c r="C45" s="164"/>
      <c r="D45" s="165"/>
      <c r="E45" s="64"/>
      <c r="F45" s="63"/>
      <c r="G45" s="95"/>
      <c r="H45" s="67"/>
      <c r="I45" s="68"/>
      <c r="J45" s="71">
        <f t="shared" si="5"/>
        <v>0</v>
      </c>
      <c r="K45" s="73"/>
      <c r="L45" s="73"/>
      <c r="M45" s="74"/>
      <c r="N45" s="75">
        <v>0</v>
      </c>
      <c r="O45" s="76">
        <v>0</v>
      </c>
      <c r="P45" s="76">
        <v>0</v>
      </c>
      <c r="Q45" s="76">
        <v>0</v>
      </c>
      <c r="R45" s="77">
        <v>0</v>
      </c>
      <c r="S45" s="76">
        <v>0</v>
      </c>
      <c r="T45" s="76">
        <v>0</v>
      </c>
      <c r="U45" s="76">
        <v>0</v>
      </c>
      <c r="V45" s="76">
        <v>0</v>
      </c>
      <c r="W45" s="77">
        <v>0</v>
      </c>
      <c r="X45" s="77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166">
        <f t="shared" si="6"/>
        <v>0</v>
      </c>
      <c r="AO45" s="211"/>
      <c r="AP45" s="5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</row>
    <row r="46" spans="1:59" ht="15" customHeight="1" outlineLevel="2">
      <c r="A46" s="211"/>
      <c r="B46" s="62"/>
      <c r="C46" s="164"/>
      <c r="D46" s="165"/>
      <c r="E46" s="64"/>
      <c r="F46" s="63"/>
      <c r="G46" s="95"/>
      <c r="H46" s="67"/>
      <c r="I46" s="68"/>
      <c r="J46" s="71">
        <f t="shared" si="5"/>
        <v>0</v>
      </c>
      <c r="K46" s="73"/>
      <c r="L46" s="73"/>
      <c r="M46" s="74"/>
      <c r="N46" s="75">
        <v>0</v>
      </c>
      <c r="O46" s="76">
        <v>0</v>
      </c>
      <c r="P46" s="76">
        <v>0</v>
      </c>
      <c r="Q46" s="76">
        <v>0</v>
      </c>
      <c r="R46" s="77">
        <v>0</v>
      </c>
      <c r="S46" s="76">
        <v>0</v>
      </c>
      <c r="T46" s="76">
        <v>0</v>
      </c>
      <c r="U46" s="76">
        <v>0</v>
      </c>
      <c r="V46" s="76">
        <v>0</v>
      </c>
      <c r="W46" s="77">
        <v>0</v>
      </c>
      <c r="X46" s="77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166">
        <f t="shared" si="6"/>
        <v>0</v>
      </c>
      <c r="AO46" s="211"/>
      <c r="AP46" s="5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</row>
    <row r="47" spans="1:59" ht="15" customHeight="1" outlineLevel="2">
      <c r="A47" s="211"/>
      <c r="B47" s="62"/>
      <c r="C47" s="164"/>
      <c r="D47" s="165"/>
      <c r="E47" s="64"/>
      <c r="F47" s="63"/>
      <c r="G47" s="95"/>
      <c r="H47" s="67"/>
      <c r="I47" s="68"/>
      <c r="J47" s="71">
        <f t="shared" si="5"/>
        <v>0</v>
      </c>
      <c r="K47" s="73"/>
      <c r="L47" s="73"/>
      <c r="M47" s="74"/>
      <c r="N47" s="75">
        <v>0</v>
      </c>
      <c r="O47" s="76">
        <v>0</v>
      </c>
      <c r="P47" s="76">
        <v>0</v>
      </c>
      <c r="Q47" s="76">
        <v>0</v>
      </c>
      <c r="R47" s="77">
        <v>0</v>
      </c>
      <c r="S47" s="76">
        <v>0</v>
      </c>
      <c r="T47" s="76">
        <v>0</v>
      </c>
      <c r="U47" s="76">
        <v>0</v>
      </c>
      <c r="V47" s="76">
        <v>0</v>
      </c>
      <c r="W47" s="77">
        <v>0</v>
      </c>
      <c r="X47" s="77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6"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166">
        <f t="shared" si="6"/>
        <v>0</v>
      </c>
      <c r="AO47" s="211"/>
      <c r="AP47" s="5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</row>
    <row r="48" spans="1:59" ht="15" customHeight="1" outlineLevel="2">
      <c r="A48" s="211"/>
      <c r="B48" s="62"/>
      <c r="C48" s="164"/>
      <c r="D48" s="165"/>
      <c r="E48" s="64"/>
      <c r="F48" s="63"/>
      <c r="G48" s="95"/>
      <c r="H48" s="67"/>
      <c r="I48" s="68"/>
      <c r="J48" s="71">
        <f t="shared" si="5"/>
        <v>0</v>
      </c>
      <c r="K48" s="73"/>
      <c r="L48" s="73"/>
      <c r="M48" s="74"/>
      <c r="N48" s="75">
        <v>0</v>
      </c>
      <c r="O48" s="76">
        <v>0</v>
      </c>
      <c r="P48" s="76">
        <v>0</v>
      </c>
      <c r="Q48" s="76">
        <v>0</v>
      </c>
      <c r="R48" s="77">
        <v>0</v>
      </c>
      <c r="S48" s="76">
        <v>0</v>
      </c>
      <c r="T48" s="76">
        <v>0</v>
      </c>
      <c r="U48" s="76">
        <v>0</v>
      </c>
      <c r="V48" s="76">
        <v>0</v>
      </c>
      <c r="W48" s="77">
        <v>0</v>
      </c>
      <c r="X48" s="77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166">
        <f t="shared" si="6"/>
        <v>0</v>
      </c>
      <c r="AO48" s="211"/>
      <c r="AP48" s="5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</row>
    <row r="49" spans="1:59" ht="15" customHeight="1" outlineLevel="2">
      <c r="A49" s="211"/>
      <c r="B49" s="62"/>
      <c r="C49" s="164"/>
      <c r="D49" s="165"/>
      <c r="E49" s="64"/>
      <c r="F49" s="63"/>
      <c r="G49" s="95"/>
      <c r="H49" s="67"/>
      <c r="I49" s="68"/>
      <c r="J49" s="71">
        <f t="shared" si="5"/>
        <v>0</v>
      </c>
      <c r="K49" s="73"/>
      <c r="L49" s="73"/>
      <c r="M49" s="74"/>
      <c r="N49" s="75">
        <v>0</v>
      </c>
      <c r="O49" s="76">
        <v>0</v>
      </c>
      <c r="P49" s="76">
        <v>0</v>
      </c>
      <c r="Q49" s="76">
        <v>0</v>
      </c>
      <c r="R49" s="77">
        <v>0</v>
      </c>
      <c r="S49" s="76">
        <v>0</v>
      </c>
      <c r="T49" s="76">
        <v>0</v>
      </c>
      <c r="U49" s="76">
        <v>0</v>
      </c>
      <c r="V49" s="76">
        <v>0</v>
      </c>
      <c r="W49" s="77">
        <v>0</v>
      </c>
      <c r="X49" s="77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0</v>
      </c>
      <c r="AD49" s="76">
        <v>0</v>
      </c>
      <c r="AE49" s="76">
        <v>0</v>
      </c>
      <c r="AF49" s="76">
        <v>0</v>
      </c>
      <c r="AG49" s="76">
        <v>0</v>
      </c>
      <c r="AH49" s="76">
        <v>0</v>
      </c>
      <c r="AI49" s="76">
        <v>0</v>
      </c>
      <c r="AJ49" s="76">
        <v>0</v>
      </c>
      <c r="AK49" s="76">
        <v>0</v>
      </c>
      <c r="AL49" s="76">
        <v>0</v>
      </c>
      <c r="AM49" s="76">
        <v>0</v>
      </c>
      <c r="AN49" s="166">
        <f t="shared" si="6"/>
        <v>0</v>
      </c>
      <c r="AO49" s="211"/>
      <c r="AP49" s="5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</row>
    <row r="50" spans="1:59" ht="15" customHeight="1" outlineLevel="2">
      <c r="A50" s="211"/>
      <c r="B50" s="62"/>
      <c r="C50" s="164"/>
      <c r="D50" s="165"/>
      <c r="E50" s="64"/>
      <c r="F50" s="63"/>
      <c r="G50" s="95"/>
      <c r="H50" s="67"/>
      <c r="I50" s="68"/>
      <c r="J50" s="71">
        <f t="shared" si="5"/>
        <v>0</v>
      </c>
      <c r="K50" s="73"/>
      <c r="L50" s="73"/>
      <c r="M50" s="74"/>
      <c r="N50" s="75">
        <v>0</v>
      </c>
      <c r="O50" s="76">
        <v>0</v>
      </c>
      <c r="P50" s="76">
        <v>0</v>
      </c>
      <c r="Q50" s="76">
        <v>0</v>
      </c>
      <c r="R50" s="77">
        <v>0</v>
      </c>
      <c r="S50" s="76">
        <v>0</v>
      </c>
      <c r="T50" s="76">
        <v>0</v>
      </c>
      <c r="U50" s="76">
        <v>0</v>
      </c>
      <c r="V50" s="76">
        <v>0</v>
      </c>
      <c r="W50" s="77">
        <v>0</v>
      </c>
      <c r="X50" s="77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76">
        <v>0</v>
      </c>
      <c r="AE50" s="76">
        <v>0</v>
      </c>
      <c r="AF50" s="76">
        <v>0</v>
      </c>
      <c r="AG50" s="76">
        <v>0</v>
      </c>
      <c r="AH50" s="76">
        <v>0</v>
      </c>
      <c r="AI50" s="76">
        <v>0</v>
      </c>
      <c r="AJ50" s="76">
        <v>0</v>
      </c>
      <c r="AK50" s="76">
        <v>0</v>
      </c>
      <c r="AL50" s="76">
        <v>0</v>
      </c>
      <c r="AM50" s="76">
        <v>0</v>
      </c>
      <c r="AN50" s="166">
        <f t="shared" si="6"/>
        <v>0</v>
      </c>
      <c r="AO50" s="211"/>
      <c r="AP50" s="5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</row>
    <row r="51" spans="1:59" ht="15" customHeight="1" outlineLevel="2">
      <c r="A51" s="211"/>
      <c r="B51" s="62"/>
      <c r="C51" s="164"/>
      <c r="D51" s="165"/>
      <c r="E51" s="64"/>
      <c r="F51" s="63"/>
      <c r="G51" s="95"/>
      <c r="H51" s="67"/>
      <c r="I51" s="68"/>
      <c r="J51" s="71">
        <v>0</v>
      </c>
      <c r="K51" s="73"/>
      <c r="L51" s="73"/>
      <c r="M51" s="74"/>
      <c r="N51" s="75">
        <v>0</v>
      </c>
      <c r="O51" s="76">
        <v>0</v>
      </c>
      <c r="P51" s="76">
        <v>0</v>
      </c>
      <c r="Q51" s="76">
        <v>0</v>
      </c>
      <c r="R51" s="77">
        <v>0</v>
      </c>
      <c r="S51" s="76">
        <v>0</v>
      </c>
      <c r="T51" s="76">
        <v>0</v>
      </c>
      <c r="U51" s="76">
        <v>0</v>
      </c>
      <c r="V51" s="76">
        <v>0</v>
      </c>
      <c r="W51" s="77">
        <v>0</v>
      </c>
      <c r="X51" s="77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76">
        <v>0</v>
      </c>
      <c r="AE51" s="76">
        <v>0</v>
      </c>
      <c r="AF51" s="76">
        <v>0</v>
      </c>
      <c r="AG51" s="76">
        <v>0</v>
      </c>
      <c r="AH51" s="76">
        <v>0</v>
      </c>
      <c r="AI51" s="76">
        <v>0</v>
      </c>
      <c r="AJ51" s="76">
        <v>0</v>
      </c>
      <c r="AK51" s="76">
        <v>0</v>
      </c>
      <c r="AL51" s="76">
        <v>0</v>
      </c>
      <c r="AM51" s="76">
        <v>0</v>
      </c>
      <c r="AN51" s="166">
        <f t="shared" si="6"/>
        <v>0</v>
      </c>
      <c r="AO51" s="211"/>
      <c r="AP51" s="5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</row>
    <row r="52" spans="1:59" ht="15" customHeight="1" outlineLevel="2">
      <c r="A52" s="211"/>
      <c r="B52" s="62"/>
      <c r="C52" s="164"/>
      <c r="D52" s="165" t="s">
        <v>55</v>
      </c>
      <c r="E52" s="64"/>
      <c r="F52" s="63"/>
      <c r="G52" s="95"/>
      <c r="H52" s="67"/>
      <c r="I52" s="68"/>
      <c r="J52" s="71"/>
      <c r="K52" s="73"/>
      <c r="L52" s="73"/>
      <c r="M52" s="74"/>
      <c r="N52" s="75">
        <v>0</v>
      </c>
      <c r="O52" s="76">
        <v>0</v>
      </c>
      <c r="P52" s="76">
        <v>0</v>
      </c>
      <c r="Q52" s="76">
        <v>0</v>
      </c>
      <c r="R52" s="77">
        <v>0</v>
      </c>
      <c r="S52" s="76">
        <v>0</v>
      </c>
      <c r="T52" s="76">
        <v>0</v>
      </c>
      <c r="U52" s="76">
        <v>0</v>
      </c>
      <c r="V52" s="76">
        <v>0</v>
      </c>
      <c r="W52" s="77">
        <v>0</v>
      </c>
      <c r="X52" s="77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0</v>
      </c>
      <c r="AD52" s="76"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6">
        <v>0</v>
      </c>
      <c r="AL52" s="76">
        <v>0</v>
      </c>
      <c r="AM52" s="76">
        <v>0</v>
      </c>
      <c r="AN52" s="166">
        <f t="shared" si="6"/>
        <v>0</v>
      </c>
      <c r="AO52" s="211"/>
      <c r="AP52" s="5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</row>
    <row r="53" spans="1:59" ht="15" customHeight="1" outlineLevel="2">
      <c r="A53" s="211"/>
      <c r="B53" s="62"/>
      <c r="C53" s="164"/>
      <c r="D53" s="165" t="s">
        <v>55</v>
      </c>
      <c r="E53" s="64"/>
      <c r="F53" s="63"/>
      <c r="G53" s="95"/>
      <c r="H53" s="67"/>
      <c r="I53" s="68"/>
      <c r="J53" s="71"/>
      <c r="K53" s="73"/>
      <c r="L53" s="73"/>
      <c r="M53" s="74"/>
      <c r="N53" s="75">
        <v>0</v>
      </c>
      <c r="O53" s="76">
        <v>0</v>
      </c>
      <c r="P53" s="76">
        <v>0</v>
      </c>
      <c r="Q53" s="76">
        <v>0</v>
      </c>
      <c r="R53" s="77">
        <v>0</v>
      </c>
      <c r="S53" s="76">
        <v>0</v>
      </c>
      <c r="T53" s="76">
        <v>0</v>
      </c>
      <c r="U53" s="76">
        <v>0</v>
      </c>
      <c r="V53" s="76">
        <v>0</v>
      </c>
      <c r="W53" s="77">
        <v>0</v>
      </c>
      <c r="X53" s="77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0</v>
      </c>
      <c r="AD53" s="76">
        <v>0</v>
      </c>
      <c r="AE53" s="76">
        <v>0</v>
      </c>
      <c r="AF53" s="76">
        <v>0</v>
      </c>
      <c r="AG53" s="76">
        <v>0</v>
      </c>
      <c r="AH53" s="76">
        <v>0</v>
      </c>
      <c r="AI53" s="76">
        <v>0</v>
      </c>
      <c r="AJ53" s="76">
        <v>0</v>
      </c>
      <c r="AK53" s="76">
        <v>0</v>
      </c>
      <c r="AL53" s="76">
        <v>0</v>
      </c>
      <c r="AM53" s="76">
        <v>0</v>
      </c>
      <c r="AN53" s="166">
        <f t="shared" si="6"/>
        <v>0</v>
      </c>
      <c r="AO53" s="211"/>
      <c r="AP53" s="5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</row>
    <row r="54" spans="1:59" ht="15" customHeight="1" outlineLevel="2">
      <c r="A54" s="211"/>
      <c r="B54" s="62"/>
      <c r="C54" s="164"/>
      <c r="D54" s="165" t="s">
        <v>55</v>
      </c>
      <c r="E54" s="64"/>
      <c r="F54" s="63"/>
      <c r="G54" s="95"/>
      <c r="H54" s="67"/>
      <c r="I54" s="68"/>
      <c r="J54" s="71"/>
      <c r="K54" s="73"/>
      <c r="L54" s="73"/>
      <c r="M54" s="74"/>
      <c r="N54" s="75">
        <v>0</v>
      </c>
      <c r="O54" s="76">
        <v>0</v>
      </c>
      <c r="P54" s="76">
        <v>0</v>
      </c>
      <c r="Q54" s="76">
        <v>0</v>
      </c>
      <c r="R54" s="77">
        <v>0</v>
      </c>
      <c r="S54" s="76">
        <v>0</v>
      </c>
      <c r="T54" s="76">
        <v>0</v>
      </c>
      <c r="U54" s="76">
        <v>0</v>
      </c>
      <c r="V54" s="76">
        <v>0</v>
      </c>
      <c r="W54" s="77">
        <v>0</v>
      </c>
      <c r="X54" s="77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166">
        <f t="shared" si="6"/>
        <v>0</v>
      </c>
      <c r="AO54" s="211"/>
      <c r="AP54" s="5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</row>
    <row r="55" spans="1:59" ht="15" customHeight="1" outlineLevel="2">
      <c r="A55" s="211"/>
      <c r="B55" s="62"/>
      <c r="C55" s="164"/>
      <c r="D55" s="165" t="s">
        <v>55</v>
      </c>
      <c r="E55" s="64"/>
      <c r="F55" s="63"/>
      <c r="G55" s="95"/>
      <c r="H55" s="67"/>
      <c r="I55" s="68"/>
      <c r="J55" s="71"/>
      <c r="K55" s="73"/>
      <c r="L55" s="73"/>
      <c r="M55" s="74"/>
      <c r="N55" s="75">
        <v>0</v>
      </c>
      <c r="O55" s="76">
        <v>0</v>
      </c>
      <c r="P55" s="76">
        <v>0</v>
      </c>
      <c r="Q55" s="76">
        <v>0</v>
      </c>
      <c r="R55" s="77">
        <v>0</v>
      </c>
      <c r="S55" s="76">
        <v>0</v>
      </c>
      <c r="T55" s="76">
        <v>0</v>
      </c>
      <c r="U55" s="76">
        <v>0</v>
      </c>
      <c r="V55" s="76">
        <v>0</v>
      </c>
      <c r="W55" s="77">
        <v>0</v>
      </c>
      <c r="X55" s="77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166">
        <f t="shared" si="6"/>
        <v>0</v>
      </c>
      <c r="AO55" s="211"/>
      <c r="AP55" s="5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</row>
    <row r="56" spans="1:59" ht="15" customHeight="1" outlineLevel="2">
      <c r="A56" s="211"/>
      <c r="B56" s="62"/>
      <c r="C56" s="164"/>
      <c r="D56" s="165" t="s">
        <v>55</v>
      </c>
      <c r="E56" s="64"/>
      <c r="F56" s="63"/>
      <c r="G56" s="95"/>
      <c r="H56" s="67"/>
      <c r="I56" s="68"/>
      <c r="J56" s="71"/>
      <c r="K56" s="73"/>
      <c r="L56" s="73"/>
      <c r="M56" s="74"/>
      <c r="N56" s="75">
        <v>0</v>
      </c>
      <c r="O56" s="76">
        <v>0</v>
      </c>
      <c r="P56" s="76">
        <v>0</v>
      </c>
      <c r="Q56" s="76">
        <v>0</v>
      </c>
      <c r="R56" s="77">
        <v>0</v>
      </c>
      <c r="S56" s="76">
        <v>0</v>
      </c>
      <c r="T56" s="76">
        <v>0</v>
      </c>
      <c r="U56" s="76">
        <v>0</v>
      </c>
      <c r="V56" s="76">
        <v>0</v>
      </c>
      <c r="W56" s="77">
        <v>0</v>
      </c>
      <c r="X56" s="77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166">
        <f t="shared" si="6"/>
        <v>0</v>
      </c>
      <c r="AO56" s="211"/>
      <c r="AP56" s="5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</row>
    <row r="57" spans="1:59" ht="15" customHeight="1" outlineLevel="2">
      <c r="A57" s="211"/>
      <c r="B57" s="62"/>
      <c r="C57" s="164"/>
      <c r="D57" s="165" t="s">
        <v>55</v>
      </c>
      <c r="E57" s="64"/>
      <c r="F57" s="63"/>
      <c r="G57" s="95"/>
      <c r="H57" s="67"/>
      <c r="I57" s="68"/>
      <c r="J57" s="71"/>
      <c r="K57" s="73"/>
      <c r="L57" s="73"/>
      <c r="M57" s="74"/>
      <c r="N57" s="75">
        <v>0</v>
      </c>
      <c r="O57" s="76">
        <v>0</v>
      </c>
      <c r="P57" s="76">
        <v>0</v>
      </c>
      <c r="Q57" s="76">
        <v>0</v>
      </c>
      <c r="R57" s="77">
        <v>0</v>
      </c>
      <c r="S57" s="76">
        <v>0</v>
      </c>
      <c r="T57" s="76">
        <v>0</v>
      </c>
      <c r="U57" s="76">
        <v>0</v>
      </c>
      <c r="V57" s="76">
        <v>0</v>
      </c>
      <c r="W57" s="77">
        <v>0</v>
      </c>
      <c r="X57" s="77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v>0</v>
      </c>
      <c r="AJ57" s="76">
        <v>0</v>
      </c>
      <c r="AK57" s="76">
        <v>0</v>
      </c>
      <c r="AL57" s="76">
        <v>0</v>
      </c>
      <c r="AM57" s="76">
        <v>0</v>
      </c>
      <c r="AN57" s="166">
        <f t="shared" si="6"/>
        <v>0</v>
      </c>
      <c r="AO57" s="211"/>
      <c r="AP57" s="5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</row>
    <row r="58" spans="1:59" ht="15" customHeight="1" outlineLevel="2">
      <c r="A58" s="211"/>
      <c r="B58" s="62"/>
      <c r="C58" s="164"/>
      <c r="D58" s="165" t="s">
        <v>55</v>
      </c>
      <c r="E58" s="64"/>
      <c r="F58" s="63"/>
      <c r="G58" s="95"/>
      <c r="H58" s="67"/>
      <c r="I58" s="68"/>
      <c r="J58" s="71"/>
      <c r="K58" s="73"/>
      <c r="L58" s="73"/>
      <c r="M58" s="74"/>
      <c r="N58" s="75">
        <v>0</v>
      </c>
      <c r="O58" s="76">
        <v>0</v>
      </c>
      <c r="P58" s="76">
        <v>0</v>
      </c>
      <c r="Q58" s="76">
        <v>0</v>
      </c>
      <c r="R58" s="77">
        <v>0</v>
      </c>
      <c r="S58" s="76">
        <v>0</v>
      </c>
      <c r="T58" s="76">
        <v>0</v>
      </c>
      <c r="U58" s="76">
        <v>0</v>
      </c>
      <c r="V58" s="76">
        <v>0</v>
      </c>
      <c r="W58" s="77">
        <v>0</v>
      </c>
      <c r="X58" s="77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166">
        <f t="shared" si="6"/>
        <v>0</v>
      </c>
      <c r="AO58" s="211"/>
      <c r="AP58" s="5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</row>
    <row r="59" spans="1:59" ht="15" customHeight="1" outlineLevel="2">
      <c r="A59" s="211"/>
      <c r="B59" s="62"/>
      <c r="C59" s="164"/>
      <c r="D59" s="165" t="s">
        <v>55</v>
      </c>
      <c r="E59" s="64"/>
      <c r="F59" s="63"/>
      <c r="G59" s="95"/>
      <c r="H59" s="67"/>
      <c r="I59" s="68"/>
      <c r="J59" s="71"/>
      <c r="K59" s="73"/>
      <c r="L59" s="73"/>
      <c r="M59" s="74"/>
      <c r="N59" s="75">
        <v>0</v>
      </c>
      <c r="O59" s="76">
        <v>0</v>
      </c>
      <c r="P59" s="76">
        <v>0</v>
      </c>
      <c r="Q59" s="76">
        <v>0</v>
      </c>
      <c r="R59" s="77">
        <v>0</v>
      </c>
      <c r="S59" s="76">
        <v>0</v>
      </c>
      <c r="T59" s="76">
        <v>0</v>
      </c>
      <c r="U59" s="76">
        <v>0</v>
      </c>
      <c r="V59" s="76">
        <v>0</v>
      </c>
      <c r="W59" s="77">
        <v>0</v>
      </c>
      <c r="X59" s="77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v>0</v>
      </c>
      <c r="AI59" s="76">
        <v>0</v>
      </c>
      <c r="AJ59" s="76">
        <v>0</v>
      </c>
      <c r="AK59" s="76">
        <v>0</v>
      </c>
      <c r="AL59" s="76">
        <v>0</v>
      </c>
      <c r="AM59" s="76">
        <v>0</v>
      </c>
      <c r="AN59" s="166">
        <f t="shared" si="6"/>
        <v>0</v>
      </c>
      <c r="AO59" s="211"/>
      <c r="AP59" s="5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</row>
    <row r="60" spans="1:59" ht="15" customHeight="1" outlineLevel="2">
      <c r="A60" s="211"/>
      <c r="B60" s="62"/>
      <c r="C60" s="164"/>
      <c r="D60" s="165" t="s">
        <v>55</v>
      </c>
      <c r="E60" s="64"/>
      <c r="F60" s="63"/>
      <c r="G60" s="95"/>
      <c r="H60" s="67"/>
      <c r="I60" s="68"/>
      <c r="J60" s="71">
        <f t="shared" ref="J60:J66" si="7">ROUND(G60*I60,0)</f>
        <v>0</v>
      </c>
      <c r="K60" s="73"/>
      <c r="L60" s="73"/>
      <c r="M60" s="74"/>
      <c r="N60" s="75">
        <v>0</v>
      </c>
      <c r="O60" s="76">
        <v>0</v>
      </c>
      <c r="P60" s="76">
        <v>0</v>
      </c>
      <c r="Q60" s="76">
        <v>0</v>
      </c>
      <c r="R60" s="77">
        <v>0</v>
      </c>
      <c r="S60" s="76">
        <v>0</v>
      </c>
      <c r="T60" s="76">
        <v>0</v>
      </c>
      <c r="U60" s="76">
        <v>0</v>
      </c>
      <c r="V60" s="76">
        <v>0</v>
      </c>
      <c r="W60" s="77">
        <v>0</v>
      </c>
      <c r="X60" s="77">
        <v>0</v>
      </c>
      <c r="Y60" s="76">
        <v>0</v>
      </c>
      <c r="Z60" s="76">
        <v>0</v>
      </c>
      <c r="AA60" s="76">
        <v>0</v>
      </c>
      <c r="AB60" s="76">
        <v>0</v>
      </c>
      <c r="AC60" s="76">
        <v>0</v>
      </c>
      <c r="AD60" s="76">
        <v>0</v>
      </c>
      <c r="AE60" s="76">
        <v>0</v>
      </c>
      <c r="AF60" s="76">
        <v>0</v>
      </c>
      <c r="AG60" s="76">
        <v>0</v>
      </c>
      <c r="AH60" s="76">
        <v>0</v>
      </c>
      <c r="AI60" s="76">
        <v>0</v>
      </c>
      <c r="AJ60" s="76">
        <v>0</v>
      </c>
      <c r="AK60" s="76">
        <v>0</v>
      </c>
      <c r="AL60" s="76">
        <v>0</v>
      </c>
      <c r="AM60" s="76">
        <v>0</v>
      </c>
      <c r="AN60" s="166">
        <f t="shared" si="6"/>
        <v>0</v>
      </c>
      <c r="AO60" s="211"/>
      <c r="AP60" s="5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</row>
    <row r="61" spans="1:59" ht="15" customHeight="1" outlineLevel="2">
      <c r="A61" s="211"/>
      <c r="B61" s="62"/>
      <c r="C61" s="164"/>
      <c r="D61" s="165" t="s">
        <v>55</v>
      </c>
      <c r="E61" s="64"/>
      <c r="F61" s="63"/>
      <c r="G61" s="95"/>
      <c r="H61" s="67"/>
      <c r="I61" s="68"/>
      <c r="J61" s="71">
        <f t="shared" si="7"/>
        <v>0</v>
      </c>
      <c r="K61" s="73"/>
      <c r="L61" s="73"/>
      <c r="M61" s="74"/>
      <c r="N61" s="75">
        <v>0</v>
      </c>
      <c r="O61" s="76">
        <v>0</v>
      </c>
      <c r="P61" s="76">
        <v>0</v>
      </c>
      <c r="Q61" s="76">
        <v>0</v>
      </c>
      <c r="R61" s="77">
        <v>0</v>
      </c>
      <c r="S61" s="76">
        <v>0</v>
      </c>
      <c r="T61" s="76">
        <v>0</v>
      </c>
      <c r="U61" s="76">
        <v>0</v>
      </c>
      <c r="V61" s="76">
        <v>0</v>
      </c>
      <c r="W61" s="77">
        <v>0</v>
      </c>
      <c r="X61" s="77">
        <v>0</v>
      </c>
      <c r="Y61" s="76">
        <v>0</v>
      </c>
      <c r="Z61" s="76">
        <v>0</v>
      </c>
      <c r="AA61" s="76">
        <v>0</v>
      </c>
      <c r="AB61" s="76">
        <v>0</v>
      </c>
      <c r="AC61" s="76">
        <v>0</v>
      </c>
      <c r="AD61" s="76">
        <v>0</v>
      </c>
      <c r="AE61" s="76">
        <v>0</v>
      </c>
      <c r="AF61" s="76">
        <v>0</v>
      </c>
      <c r="AG61" s="76">
        <v>0</v>
      </c>
      <c r="AH61" s="76">
        <v>0</v>
      </c>
      <c r="AI61" s="76">
        <v>0</v>
      </c>
      <c r="AJ61" s="76">
        <v>0</v>
      </c>
      <c r="AK61" s="76">
        <v>0</v>
      </c>
      <c r="AL61" s="76">
        <v>0</v>
      </c>
      <c r="AM61" s="76">
        <v>0</v>
      </c>
      <c r="AN61" s="166">
        <f t="shared" si="6"/>
        <v>0</v>
      </c>
      <c r="AO61" s="211"/>
      <c r="AP61" s="5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</row>
    <row r="62" spans="1:59" ht="15" customHeight="1" outlineLevel="2">
      <c r="A62" s="211"/>
      <c r="B62" s="62"/>
      <c r="C62" s="164"/>
      <c r="D62" s="165" t="s">
        <v>55</v>
      </c>
      <c r="E62" s="64"/>
      <c r="F62" s="63"/>
      <c r="G62" s="95"/>
      <c r="H62" s="67"/>
      <c r="I62" s="68"/>
      <c r="J62" s="71">
        <f t="shared" si="7"/>
        <v>0</v>
      </c>
      <c r="K62" s="73"/>
      <c r="L62" s="73"/>
      <c r="M62" s="74"/>
      <c r="N62" s="75">
        <v>0</v>
      </c>
      <c r="O62" s="76">
        <v>0</v>
      </c>
      <c r="P62" s="76">
        <v>0</v>
      </c>
      <c r="Q62" s="76">
        <v>0</v>
      </c>
      <c r="R62" s="77">
        <v>0</v>
      </c>
      <c r="S62" s="76">
        <v>0</v>
      </c>
      <c r="T62" s="76">
        <v>0</v>
      </c>
      <c r="U62" s="76">
        <v>0</v>
      </c>
      <c r="V62" s="76">
        <v>0</v>
      </c>
      <c r="W62" s="77">
        <v>0</v>
      </c>
      <c r="X62" s="77">
        <v>0</v>
      </c>
      <c r="Y62" s="76">
        <v>0</v>
      </c>
      <c r="Z62" s="76">
        <v>0</v>
      </c>
      <c r="AA62" s="76">
        <v>0</v>
      </c>
      <c r="AB62" s="76">
        <v>0</v>
      </c>
      <c r="AC62" s="76">
        <v>0</v>
      </c>
      <c r="AD62" s="76">
        <v>0</v>
      </c>
      <c r="AE62" s="76">
        <v>0</v>
      </c>
      <c r="AF62" s="76">
        <v>0</v>
      </c>
      <c r="AG62" s="76">
        <v>0</v>
      </c>
      <c r="AH62" s="76">
        <v>0</v>
      </c>
      <c r="AI62" s="76">
        <v>0</v>
      </c>
      <c r="AJ62" s="76">
        <v>0</v>
      </c>
      <c r="AK62" s="76">
        <v>0</v>
      </c>
      <c r="AL62" s="76">
        <v>0</v>
      </c>
      <c r="AM62" s="76">
        <v>0</v>
      </c>
      <c r="AN62" s="166">
        <f t="shared" si="6"/>
        <v>0</v>
      </c>
      <c r="AO62" s="211"/>
      <c r="AP62" s="5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</row>
    <row r="63" spans="1:59" ht="15" customHeight="1" outlineLevel="2">
      <c r="A63" s="211"/>
      <c r="B63" s="62"/>
      <c r="C63" s="164"/>
      <c r="D63" s="165" t="s">
        <v>55</v>
      </c>
      <c r="E63" s="64"/>
      <c r="F63" s="63"/>
      <c r="G63" s="95"/>
      <c r="H63" s="67"/>
      <c r="I63" s="68"/>
      <c r="J63" s="71">
        <f t="shared" si="7"/>
        <v>0</v>
      </c>
      <c r="K63" s="73"/>
      <c r="L63" s="73"/>
      <c r="M63" s="74"/>
      <c r="N63" s="75">
        <v>0</v>
      </c>
      <c r="O63" s="76">
        <v>0</v>
      </c>
      <c r="P63" s="76">
        <v>0</v>
      </c>
      <c r="Q63" s="76">
        <v>0</v>
      </c>
      <c r="R63" s="77">
        <v>0</v>
      </c>
      <c r="S63" s="76">
        <v>0</v>
      </c>
      <c r="T63" s="76">
        <v>0</v>
      </c>
      <c r="U63" s="76">
        <v>0</v>
      </c>
      <c r="V63" s="76">
        <v>0</v>
      </c>
      <c r="W63" s="77">
        <v>0</v>
      </c>
      <c r="X63" s="77">
        <v>0</v>
      </c>
      <c r="Y63" s="76">
        <v>0</v>
      </c>
      <c r="Z63" s="76">
        <v>0</v>
      </c>
      <c r="AA63" s="76">
        <v>0</v>
      </c>
      <c r="AB63" s="76">
        <v>0</v>
      </c>
      <c r="AC63" s="76">
        <v>0</v>
      </c>
      <c r="AD63" s="76">
        <v>0</v>
      </c>
      <c r="AE63" s="76">
        <v>0</v>
      </c>
      <c r="AF63" s="76">
        <v>0</v>
      </c>
      <c r="AG63" s="76">
        <v>0</v>
      </c>
      <c r="AH63" s="76">
        <v>0</v>
      </c>
      <c r="AI63" s="76">
        <v>0</v>
      </c>
      <c r="AJ63" s="76">
        <v>0</v>
      </c>
      <c r="AK63" s="76">
        <v>0</v>
      </c>
      <c r="AL63" s="76">
        <v>0</v>
      </c>
      <c r="AM63" s="76">
        <v>0</v>
      </c>
      <c r="AN63" s="166">
        <f t="shared" si="6"/>
        <v>0</v>
      </c>
      <c r="AO63" s="211"/>
      <c r="AP63" s="5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</row>
    <row r="64" spans="1:59" ht="15" customHeight="1" outlineLevel="2">
      <c r="A64" s="211"/>
      <c r="B64" s="62"/>
      <c r="C64" s="164"/>
      <c r="D64" s="165" t="s">
        <v>55</v>
      </c>
      <c r="E64" s="64"/>
      <c r="F64" s="63"/>
      <c r="G64" s="95"/>
      <c r="H64" s="67"/>
      <c r="I64" s="68"/>
      <c r="J64" s="71">
        <f t="shared" si="7"/>
        <v>0</v>
      </c>
      <c r="K64" s="73"/>
      <c r="L64" s="73"/>
      <c r="M64" s="74"/>
      <c r="N64" s="75">
        <v>0</v>
      </c>
      <c r="O64" s="76">
        <v>0</v>
      </c>
      <c r="P64" s="76">
        <v>0</v>
      </c>
      <c r="Q64" s="76">
        <v>0</v>
      </c>
      <c r="R64" s="77">
        <v>0</v>
      </c>
      <c r="S64" s="76">
        <v>0</v>
      </c>
      <c r="T64" s="76">
        <v>0</v>
      </c>
      <c r="U64" s="76">
        <v>0</v>
      </c>
      <c r="V64" s="76">
        <v>0</v>
      </c>
      <c r="W64" s="77">
        <v>0</v>
      </c>
      <c r="X64" s="77">
        <v>0</v>
      </c>
      <c r="Y64" s="76">
        <v>0</v>
      </c>
      <c r="Z64" s="76">
        <v>0</v>
      </c>
      <c r="AA64" s="76">
        <v>0</v>
      </c>
      <c r="AB64" s="76">
        <v>0</v>
      </c>
      <c r="AC64" s="76">
        <v>0</v>
      </c>
      <c r="AD64" s="76">
        <v>0</v>
      </c>
      <c r="AE64" s="76">
        <v>0</v>
      </c>
      <c r="AF64" s="76">
        <v>0</v>
      </c>
      <c r="AG64" s="76">
        <v>0</v>
      </c>
      <c r="AH64" s="76">
        <v>0</v>
      </c>
      <c r="AI64" s="76">
        <v>0</v>
      </c>
      <c r="AJ64" s="76">
        <v>0</v>
      </c>
      <c r="AK64" s="76">
        <v>0</v>
      </c>
      <c r="AL64" s="76">
        <v>0</v>
      </c>
      <c r="AM64" s="76">
        <v>0</v>
      </c>
      <c r="AN64" s="166">
        <f t="shared" si="6"/>
        <v>0</v>
      </c>
      <c r="AO64" s="211"/>
      <c r="AP64" s="5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</row>
    <row r="65" spans="1:59" ht="15" customHeight="1" outlineLevel="2">
      <c r="A65" s="211"/>
      <c r="B65" s="62"/>
      <c r="C65" s="164"/>
      <c r="D65" s="165" t="s">
        <v>55</v>
      </c>
      <c r="E65" s="64"/>
      <c r="F65" s="63"/>
      <c r="G65" s="95"/>
      <c r="H65" s="67"/>
      <c r="I65" s="68"/>
      <c r="J65" s="71">
        <f t="shared" si="7"/>
        <v>0</v>
      </c>
      <c r="K65" s="73"/>
      <c r="L65" s="73"/>
      <c r="M65" s="74"/>
      <c r="N65" s="75">
        <v>0</v>
      </c>
      <c r="O65" s="76">
        <v>0</v>
      </c>
      <c r="P65" s="76">
        <v>0</v>
      </c>
      <c r="Q65" s="76">
        <v>0</v>
      </c>
      <c r="R65" s="77">
        <v>0</v>
      </c>
      <c r="S65" s="76">
        <v>0</v>
      </c>
      <c r="T65" s="76">
        <v>0</v>
      </c>
      <c r="U65" s="76">
        <v>0</v>
      </c>
      <c r="V65" s="76">
        <v>0</v>
      </c>
      <c r="W65" s="77">
        <v>0</v>
      </c>
      <c r="X65" s="77">
        <v>0</v>
      </c>
      <c r="Y65" s="76">
        <v>0</v>
      </c>
      <c r="Z65" s="76">
        <v>0</v>
      </c>
      <c r="AA65" s="76">
        <v>0</v>
      </c>
      <c r="AB65" s="76">
        <v>0</v>
      </c>
      <c r="AC65" s="76">
        <v>0</v>
      </c>
      <c r="AD65" s="76">
        <v>0</v>
      </c>
      <c r="AE65" s="76">
        <v>0</v>
      </c>
      <c r="AF65" s="76">
        <v>0</v>
      </c>
      <c r="AG65" s="76">
        <v>0</v>
      </c>
      <c r="AH65" s="76">
        <v>0</v>
      </c>
      <c r="AI65" s="76">
        <v>0</v>
      </c>
      <c r="AJ65" s="76">
        <v>0</v>
      </c>
      <c r="AK65" s="76">
        <v>0</v>
      </c>
      <c r="AL65" s="76">
        <v>0</v>
      </c>
      <c r="AM65" s="76">
        <v>0</v>
      </c>
      <c r="AN65" s="166">
        <f t="shared" si="6"/>
        <v>0</v>
      </c>
      <c r="AO65" s="211"/>
      <c r="AP65" s="5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</row>
    <row r="66" spans="1:59" ht="15" customHeight="1" outlineLevel="2">
      <c r="A66" s="211"/>
      <c r="B66" s="62"/>
      <c r="C66" s="164"/>
      <c r="D66" s="165" t="s">
        <v>55</v>
      </c>
      <c r="E66" s="64"/>
      <c r="F66" s="63"/>
      <c r="G66" s="95"/>
      <c r="H66" s="67"/>
      <c r="I66" s="68"/>
      <c r="J66" s="71">
        <f t="shared" si="7"/>
        <v>0</v>
      </c>
      <c r="K66" s="73"/>
      <c r="L66" s="73"/>
      <c r="M66" s="74"/>
      <c r="N66" s="75">
        <v>0</v>
      </c>
      <c r="O66" s="76">
        <v>0</v>
      </c>
      <c r="P66" s="76">
        <v>0</v>
      </c>
      <c r="Q66" s="76">
        <v>0</v>
      </c>
      <c r="R66" s="77">
        <v>0</v>
      </c>
      <c r="S66" s="76">
        <v>0</v>
      </c>
      <c r="T66" s="76">
        <v>0</v>
      </c>
      <c r="U66" s="76">
        <v>0</v>
      </c>
      <c r="V66" s="76">
        <v>0</v>
      </c>
      <c r="W66" s="77">
        <v>0</v>
      </c>
      <c r="X66" s="77">
        <v>0</v>
      </c>
      <c r="Y66" s="76">
        <v>0</v>
      </c>
      <c r="Z66" s="76">
        <v>0</v>
      </c>
      <c r="AA66" s="76">
        <v>0</v>
      </c>
      <c r="AB66" s="76">
        <v>0</v>
      </c>
      <c r="AC66" s="76">
        <v>0</v>
      </c>
      <c r="AD66" s="76">
        <v>0</v>
      </c>
      <c r="AE66" s="76">
        <v>0</v>
      </c>
      <c r="AF66" s="76">
        <v>0</v>
      </c>
      <c r="AG66" s="76">
        <v>0</v>
      </c>
      <c r="AH66" s="76">
        <v>0</v>
      </c>
      <c r="AI66" s="76">
        <v>0</v>
      </c>
      <c r="AJ66" s="76">
        <v>0</v>
      </c>
      <c r="AK66" s="76">
        <v>0</v>
      </c>
      <c r="AL66" s="76">
        <v>0</v>
      </c>
      <c r="AM66" s="76">
        <v>0</v>
      </c>
      <c r="AN66" s="166">
        <f t="shared" si="6"/>
        <v>0</v>
      </c>
      <c r="AO66" s="211"/>
      <c r="AP66" s="5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</row>
    <row r="67" spans="1:59" ht="15" customHeight="1" outlineLevel="2">
      <c r="A67" s="211"/>
      <c r="B67" s="62"/>
      <c r="C67" s="164"/>
      <c r="D67" s="64"/>
      <c r="E67" s="183" t="s">
        <v>64</v>
      </c>
      <c r="F67" s="63"/>
      <c r="G67" s="125">
        <f>opslagb</f>
        <v>0</v>
      </c>
      <c r="H67" s="184" t="s">
        <v>2</v>
      </c>
      <c r="I67" s="96"/>
      <c r="J67" s="71"/>
      <c r="K67" s="73"/>
      <c r="L67" s="73"/>
      <c r="M67" s="74"/>
      <c r="N67" s="75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  <c r="T67" s="76">
        <v>0</v>
      </c>
      <c r="U67" s="76">
        <v>0</v>
      </c>
      <c r="V67" s="76">
        <v>0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6">
        <v>0</v>
      </c>
      <c r="AD67" s="76">
        <v>0</v>
      </c>
      <c r="AE67" s="76">
        <v>0</v>
      </c>
      <c r="AF67" s="76">
        <v>0</v>
      </c>
      <c r="AG67" s="76">
        <v>0</v>
      </c>
      <c r="AH67" s="76">
        <v>0</v>
      </c>
      <c r="AI67" s="76">
        <v>0</v>
      </c>
      <c r="AJ67" s="76">
        <v>0</v>
      </c>
      <c r="AK67" s="76">
        <v>0</v>
      </c>
      <c r="AL67" s="76">
        <v>0</v>
      </c>
      <c r="AM67" s="76">
        <v>0</v>
      </c>
      <c r="AN67" s="166">
        <f t="shared" si="6"/>
        <v>0</v>
      </c>
      <c r="AO67" s="211"/>
      <c r="AP67" s="5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</row>
    <row r="68" spans="1:59" ht="15" customHeight="1" outlineLevel="1">
      <c r="A68" s="211"/>
      <c r="B68" s="161"/>
      <c r="C68" s="185" t="s">
        <v>41</v>
      </c>
      <c r="D68" s="148" t="s">
        <v>63</v>
      </c>
      <c r="E68" s="148" t="s">
        <v>44</v>
      </c>
      <c r="F68" s="149"/>
      <c r="G68" s="163"/>
      <c r="H68" s="151"/>
      <c r="I68" s="152"/>
      <c r="J68" s="153"/>
      <c r="K68" s="154"/>
      <c r="L68" s="154"/>
      <c r="M68" s="155"/>
      <c r="N68" s="156">
        <f t="shared" ref="N68:AM68" si="8">SUM(N69:N73)</f>
        <v>0</v>
      </c>
      <c r="O68" s="157">
        <f t="shared" si="8"/>
        <v>0</v>
      </c>
      <c r="P68" s="157">
        <f t="shared" si="8"/>
        <v>0</v>
      </c>
      <c r="Q68" s="157">
        <f t="shared" si="8"/>
        <v>0</v>
      </c>
      <c r="R68" s="157">
        <f t="shared" si="8"/>
        <v>0</v>
      </c>
      <c r="S68" s="157">
        <f t="shared" si="8"/>
        <v>0</v>
      </c>
      <c r="T68" s="157">
        <f t="shared" si="8"/>
        <v>0</v>
      </c>
      <c r="U68" s="157">
        <f t="shared" si="8"/>
        <v>0</v>
      </c>
      <c r="V68" s="157">
        <f t="shared" si="8"/>
        <v>0</v>
      </c>
      <c r="W68" s="157">
        <f t="shared" si="8"/>
        <v>0</v>
      </c>
      <c r="X68" s="157">
        <f t="shared" si="8"/>
        <v>0</v>
      </c>
      <c r="Y68" s="157">
        <f t="shared" si="8"/>
        <v>0</v>
      </c>
      <c r="Z68" s="157">
        <f t="shared" si="8"/>
        <v>0</v>
      </c>
      <c r="AA68" s="157">
        <f t="shared" si="8"/>
        <v>0</v>
      </c>
      <c r="AB68" s="157">
        <f t="shared" si="8"/>
        <v>0</v>
      </c>
      <c r="AC68" s="157">
        <f t="shared" si="8"/>
        <v>0</v>
      </c>
      <c r="AD68" s="157">
        <f t="shared" si="8"/>
        <v>0</v>
      </c>
      <c r="AE68" s="157">
        <f t="shared" si="8"/>
        <v>0</v>
      </c>
      <c r="AF68" s="157">
        <f t="shared" si="8"/>
        <v>0</v>
      </c>
      <c r="AG68" s="157">
        <f t="shared" si="8"/>
        <v>0</v>
      </c>
      <c r="AH68" s="157">
        <f t="shared" si="8"/>
        <v>0</v>
      </c>
      <c r="AI68" s="157">
        <f t="shared" si="8"/>
        <v>0</v>
      </c>
      <c r="AJ68" s="157">
        <f t="shared" si="8"/>
        <v>0</v>
      </c>
      <c r="AK68" s="157">
        <f t="shared" si="8"/>
        <v>0</v>
      </c>
      <c r="AL68" s="157">
        <f t="shared" si="8"/>
        <v>0</v>
      </c>
      <c r="AM68" s="157">
        <f t="shared" si="8"/>
        <v>0</v>
      </c>
      <c r="AN68" s="159">
        <f t="shared" si="6"/>
        <v>0</v>
      </c>
      <c r="AO68" s="211"/>
      <c r="AP68" s="5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</row>
    <row r="69" spans="1:59" ht="15" customHeight="1" outlineLevel="2">
      <c r="A69" s="211"/>
      <c r="B69" s="62"/>
      <c r="C69" s="164"/>
      <c r="D69" s="165" t="s">
        <v>63</v>
      </c>
      <c r="E69" s="64"/>
      <c r="F69" s="63"/>
      <c r="G69" s="95"/>
      <c r="H69" s="67"/>
      <c r="I69" s="68"/>
      <c r="J69" s="71">
        <f t="shared" ref="J69:J72" si="9">ROUND(G69*I69,0)</f>
        <v>0</v>
      </c>
      <c r="K69" s="73"/>
      <c r="L69" s="73"/>
      <c r="M69" s="74"/>
      <c r="N69" s="75">
        <v>0</v>
      </c>
      <c r="O69" s="76">
        <v>0</v>
      </c>
      <c r="P69" s="76">
        <v>0</v>
      </c>
      <c r="Q69" s="76">
        <v>0</v>
      </c>
      <c r="R69" s="76">
        <v>0</v>
      </c>
      <c r="S69" s="76">
        <v>0</v>
      </c>
      <c r="T69" s="76">
        <v>0</v>
      </c>
      <c r="U69" s="76">
        <v>0</v>
      </c>
      <c r="V69" s="76">
        <v>0</v>
      </c>
      <c r="W69" s="76">
        <v>0</v>
      </c>
      <c r="X69" s="76">
        <v>0</v>
      </c>
      <c r="Y69" s="76">
        <v>0</v>
      </c>
      <c r="Z69" s="76">
        <v>0</v>
      </c>
      <c r="AA69" s="76">
        <v>0</v>
      </c>
      <c r="AB69" s="76">
        <v>0</v>
      </c>
      <c r="AC69" s="76">
        <v>0</v>
      </c>
      <c r="AD69" s="76">
        <v>0</v>
      </c>
      <c r="AE69" s="76">
        <v>0</v>
      </c>
      <c r="AF69" s="76">
        <v>0</v>
      </c>
      <c r="AG69" s="76">
        <v>0</v>
      </c>
      <c r="AH69" s="76">
        <v>0</v>
      </c>
      <c r="AI69" s="76">
        <v>0</v>
      </c>
      <c r="AJ69" s="76">
        <v>0</v>
      </c>
      <c r="AK69" s="76">
        <v>0</v>
      </c>
      <c r="AL69" s="76">
        <v>0</v>
      </c>
      <c r="AM69" s="76">
        <v>0</v>
      </c>
      <c r="AN69" s="166">
        <f t="shared" si="6"/>
        <v>0</v>
      </c>
      <c r="AO69" s="211"/>
      <c r="AP69" s="5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</row>
    <row r="70" spans="1:59" ht="15" customHeight="1" outlineLevel="2">
      <c r="A70" s="211"/>
      <c r="B70" s="62"/>
      <c r="C70" s="164"/>
      <c r="D70" s="165" t="s">
        <v>63</v>
      </c>
      <c r="E70" s="64"/>
      <c r="F70" s="63"/>
      <c r="G70" s="95"/>
      <c r="H70" s="67"/>
      <c r="I70" s="68"/>
      <c r="J70" s="71">
        <f t="shared" si="9"/>
        <v>0</v>
      </c>
      <c r="K70" s="73"/>
      <c r="L70" s="73"/>
      <c r="M70" s="74"/>
      <c r="N70" s="75">
        <v>0</v>
      </c>
      <c r="O70" s="76">
        <v>0</v>
      </c>
      <c r="P70" s="76">
        <v>0</v>
      </c>
      <c r="Q70" s="76">
        <v>0</v>
      </c>
      <c r="R70" s="76">
        <v>0</v>
      </c>
      <c r="S70" s="76">
        <v>0</v>
      </c>
      <c r="T70" s="76">
        <v>0</v>
      </c>
      <c r="U70" s="76">
        <v>0</v>
      </c>
      <c r="V70" s="76">
        <v>0</v>
      </c>
      <c r="W70" s="76">
        <v>0</v>
      </c>
      <c r="X70" s="76">
        <v>0</v>
      </c>
      <c r="Y70" s="76">
        <v>0</v>
      </c>
      <c r="Z70" s="76">
        <v>0</v>
      </c>
      <c r="AA70" s="76">
        <v>0</v>
      </c>
      <c r="AB70" s="76">
        <v>0</v>
      </c>
      <c r="AC70" s="76">
        <v>0</v>
      </c>
      <c r="AD70" s="76">
        <v>0</v>
      </c>
      <c r="AE70" s="76">
        <v>0</v>
      </c>
      <c r="AF70" s="76">
        <v>0</v>
      </c>
      <c r="AG70" s="76">
        <v>0</v>
      </c>
      <c r="AH70" s="76">
        <v>0</v>
      </c>
      <c r="AI70" s="76">
        <v>0</v>
      </c>
      <c r="AJ70" s="76">
        <v>0</v>
      </c>
      <c r="AK70" s="76">
        <v>0</v>
      </c>
      <c r="AL70" s="76">
        <v>0</v>
      </c>
      <c r="AM70" s="76">
        <v>0</v>
      </c>
      <c r="AN70" s="166">
        <f t="shared" si="6"/>
        <v>0</v>
      </c>
      <c r="AO70" s="211"/>
      <c r="AP70" s="5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</row>
    <row r="71" spans="1:59" ht="15" customHeight="1" outlineLevel="2">
      <c r="A71" s="211"/>
      <c r="B71" s="62"/>
      <c r="C71" s="164"/>
      <c r="D71" s="165" t="s">
        <v>63</v>
      </c>
      <c r="E71" s="64"/>
      <c r="F71" s="63"/>
      <c r="G71" s="95"/>
      <c r="H71" s="67"/>
      <c r="I71" s="68"/>
      <c r="J71" s="71">
        <f t="shared" si="9"/>
        <v>0</v>
      </c>
      <c r="K71" s="73"/>
      <c r="L71" s="73"/>
      <c r="M71" s="74"/>
      <c r="N71" s="75">
        <v>0</v>
      </c>
      <c r="O71" s="76">
        <v>0</v>
      </c>
      <c r="P71" s="76">
        <v>0</v>
      </c>
      <c r="Q71" s="76">
        <v>0</v>
      </c>
      <c r="R71" s="76">
        <v>0</v>
      </c>
      <c r="S71" s="76">
        <v>0</v>
      </c>
      <c r="T71" s="76">
        <v>0</v>
      </c>
      <c r="U71" s="76">
        <v>0</v>
      </c>
      <c r="V71" s="76">
        <v>0</v>
      </c>
      <c r="W71" s="76">
        <v>0</v>
      </c>
      <c r="X71" s="76">
        <v>0</v>
      </c>
      <c r="Y71" s="76">
        <v>0</v>
      </c>
      <c r="Z71" s="76">
        <v>0</v>
      </c>
      <c r="AA71" s="76">
        <v>0</v>
      </c>
      <c r="AB71" s="76">
        <v>0</v>
      </c>
      <c r="AC71" s="76">
        <v>0</v>
      </c>
      <c r="AD71" s="76">
        <v>0</v>
      </c>
      <c r="AE71" s="76">
        <v>0</v>
      </c>
      <c r="AF71" s="76">
        <v>0</v>
      </c>
      <c r="AG71" s="76">
        <v>0</v>
      </c>
      <c r="AH71" s="76">
        <v>0</v>
      </c>
      <c r="AI71" s="76">
        <v>0</v>
      </c>
      <c r="AJ71" s="76">
        <v>0</v>
      </c>
      <c r="AK71" s="76">
        <v>0</v>
      </c>
      <c r="AL71" s="76">
        <v>0</v>
      </c>
      <c r="AM71" s="76">
        <v>0</v>
      </c>
      <c r="AN71" s="166">
        <f t="shared" si="6"/>
        <v>0</v>
      </c>
      <c r="AO71" s="211"/>
      <c r="AP71" s="5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</row>
    <row r="72" spans="1:59" ht="15" customHeight="1" outlineLevel="2">
      <c r="A72" s="211"/>
      <c r="B72" s="62"/>
      <c r="C72" s="164"/>
      <c r="D72" s="165" t="s">
        <v>63</v>
      </c>
      <c r="E72" s="64"/>
      <c r="F72" s="63"/>
      <c r="G72" s="95"/>
      <c r="H72" s="67"/>
      <c r="I72" s="68"/>
      <c r="J72" s="71">
        <f t="shared" si="9"/>
        <v>0</v>
      </c>
      <c r="K72" s="73"/>
      <c r="L72" s="73"/>
      <c r="M72" s="74"/>
      <c r="N72" s="75">
        <v>0</v>
      </c>
      <c r="O72" s="76">
        <v>0</v>
      </c>
      <c r="P72" s="76">
        <v>0</v>
      </c>
      <c r="Q72" s="76">
        <v>0</v>
      </c>
      <c r="R72" s="76">
        <v>0</v>
      </c>
      <c r="S72" s="76">
        <v>0</v>
      </c>
      <c r="T72" s="76">
        <v>0</v>
      </c>
      <c r="U72" s="76">
        <v>0</v>
      </c>
      <c r="V72" s="76">
        <v>0</v>
      </c>
      <c r="W72" s="76">
        <v>0</v>
      </c>
      <c r="X72" s="76">
        <v>0</v>
      </c>
      <c r="Y72" s="76">
        <v>0</v>
      </c>
      <c r="Z72" s="76">
        <v>0</v>
      </c>
      <c r="AA72" s="76">
        <v>0</v>
      </c>
      <c r="AB72" s="76">
        <v>0</v>
      </c>
      <c r="AC72" s="76">
        <v>0</v>
      </c>
      <c r="AD72" s="76">
        <v>0</v>
      </c>
      <c r="AE72" s="76">
        <v>0</v>
      </c>
      <c r="AF72" s="76">
        <v>0</v>
      </c>
      <c r="AG72" s="76">
        <v>0</v>
      </c>
      <c r="AH72" s="76">
        <v>0</v>
      </c>
      <c r="AI72" s="76">
        <v>0</v>
      </c>
      <c r="AJ72" s="76">
        <v>0</v>
      </c>
      <c r="AK72" s="76">
        <v>0</v>
      </c>
      <c r="AL72" s="76">
        <v>0</v>
      </c>
      <c r="AM72" s="76">
        <v>0</v>
      </c>
      <c r="AN72" s="166">
        <f t="shared" si="6"/>
        <v>0</v>
      </c>
      <c r="AO72" s="211"/>
      <c r="AP72" s="5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</row>
    <row r="73" spans="1:59" ht="15" customHeight="1" outlineLevel="2">
      <c r="A73" s="211"/>
      <c r="B73" s="62"/>
      <c r="C73" s="164"/>
      <c r="D73" s="64"/>
      <c r="E73" s="183" t="s">
        <v>65</v>
      </c>
      <c r="F73" s="63"/>
      <c r="G73" s="125">
        <f>opslagi</f>
        <v>0</v>
      </c>
      <c r="H73" s="184" t="s">
        <v>2</v>
      </c>
      <c r="I73" s="96"/>
      <c r="J73" s="71"/>
      <c r="K73" s="73"/>
      <c r="L73" s="73"/>
      <c r="M73" s="74"/>
      <c r="N73" s="75">
        <v>0</v>
      </c>
      <c r="O73" s="76">
        <v>0</v>
      </c>
      <c r="P73" s="76">
        <v>0</v>
      </c>
      <c r="Q73" s="76">
        <v>0</v>
      </c>
      <c r="R73" s="76">
        <v>0</v>
      </c>
      <c r="S73" s="76">
        <v>0</v>
      </c>
      <c r="T73" s="76">
        <v>0</v>
      </c>
      <c r="U73" s="76">
        <v>0</v>
      </c>
      <c r="V73" s="76">
        <v>0</v>
      </c>
      <c r="W73" s="76">
        <v>0</v>
      </c>
      <c r="X73" s="76">
        <v>0</v>
      </c>
      <c r="Y73" s="76">
        <v>0</v>
      </c>
      <c r="Z73" s="76">
        <v>0</v>
      </c>
      <c r="AA73" s="76">
        <v>0</v>
      </c>
      <c r="AB73" s="76">
        <v>0</v>
      </c>
      <c r="AC73" s="76">
        <v>0</v>
      </c>
      <c r="AD73" s="76">
        <v>0</v>
      </c>
      <c r="AE73" s="76">
        <v>0</v>
      </c>
      <c r="AF73" s="76">
        <v>0</v>
      </c>
      <c r="AG73" s="76">
        <v>0</v>
      </c>
      <c r="AH73" s="76">
        <v>0</v>
      </c>
      <c r="AI73" s="76">
        <v>0</v>
      </c>
      <c r="AJ73" s="76">
        <v>0</v>
      </c>
      <c r="AK73" s="76">
        <v>0</v>
      </c>
      <c r="AL73" s="76">
        <v>0</v>
      </c>
      <c r="AM73" s="76">
        <v>0</v>
      </c>
      <c r="AN73" s="166">
        <f t="shared" si="6"/>
        <v>0</v>
      </c>
      <c r="AO73" s="211"/>
      <c r="AP73" s="5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</row>
    <row r="74" spans="1:59" ht="15" customHeight="1">
      <c r="A74" s="211"/>
      <c r="B74" s="145"/>
      <c r="C74" s="185" t="s">
        <v>45</v>
      </c>
      <c r="D74" s="147" t="s">
        <v>46</v>
      </c>
      <c r="E74" s="148"/>
      <c r="F74" s="149"/>
      <c r="G74" s="150"/>
      <c r="H74" s="151"/>
      <c r="I74" s="152"/>
      <c r="J74" s="153"/>
      <c r="K74" s="154"/>
      <c r="L74" s="154"/>
      <c r="M74" s="155"/>
      <c r="N74" s="156">
        <f t="shared" ref="N74:AM74" si="10">SUM(N75,N94)</f>
        <v>0</v>
      </c>
      <c r="O74" s="157">
        <f t="shared" si="10"/>
        <v>0</v>
      </c>
      <c r="P74" s="157">
        <f t="shared" si="10"/>
        <v>0</v>
      </c>
      <c r="Q74" s="157">
        <f t="shared" si="10"/>
        <v>0</v>
      </c>
      <c r="R74" s="157">
        <f t="shared" si="10"/>
        <v>0</v>
      </c>
      <c r="S74" s="157">
        <f t="shared" si="10"/>
        <v>0</v>
      </c>
      <c r="T74" s="157">
        <f t="shared" si="10"/>
        <v>0</v>
      </c>
      <c r="U74" s="157">
        <f t="shared" si="10"/>
        <v>0</v>
      </c>
      <c r="V74" s="157">
        <f t="shared" si="10"/>
        <v>0</v>
      </c>
      <c r="W74" s="157">
        <f t="shared" si="10"/>
        <v>0</v>
      </c>
      <c r="X74" s="157">
        <f t="shared" si="10"/>
        <v>0</v>
      </c>
      <c r="Y74" s="157">
        <f t="shared" si="10"/>
        <v>0</v>
      </c>
      <c r="Z74" s="157">
        <f t="shared" si="10"/>
        <v>0</v>
      </c>
      <c r="AA74" s="157">
        <f t="shared" si="10"/>
        <v>0</v>
      </c>
      <c r="AB74" s="157">
        <f t="shared" si="10"/>
        <v>0</v>
      </c>
      <c r="AC74" s="157">
        <f t="shared" si="10"/>
        <v>0</v>
      </c>
      <c r="AD74" s="157">
        <f t="shared" si="10"/>
        <v>0</v>
      </c>
      <c r="AE74" s="157">
        <f t="shared" si="10"/>
        <v>0</v>
      </c>
      <c r="AF74" s="157">
        <f t="shared" si="10"/>
        <v>0</v>
      </c>
      <c r="AG74" s="157">
        <f t="shared" si="10"/>
        <v>0</v>
      </c>
      <c r="AH74" s="157">
        <f t="shared" si="10"/>
        <v>0</v>
      </c>
      <c r="AI74" s="157">
        <f t="shared" si="10"/>
        <v>0</v>
      </c>
      <c r="AJ74" s="157">
        <f t="shared" si="10"/>
        <v>0</v>
      </c>
      <c r="AK74" s="157">
        <f t="shared" si="10"/>
        <v>0</v>
      </c>
      <c r="AL74" s="157">
        <f t="shared" si="10"/>
        <v>0</v>
      </c>
      <c r="AM74" s="157">
        <f t="shared" si="10"/>
        <v>0</v>
      </c>
      <c r="AN74" s="159">
        <f t="shared" si="6"/>
        <v>0</v>
      </c>
      <c r="AO74" s="211"/>
      <c r="AP74" s="5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</row>
    <row r="75" spans="1:59" ht="15" customHeight="1" outlineLevel="1">
      <c r="A75" s="211"/>
      <c r="B75" s="62"/>
      <c r="C75" s="63"/>
      <c r="D75" s="148" t="s">
        <v>55</v>
      </c>
      <c r="E75" s="148" t="s">
        <v>47</v>
      </c>
      <c r="F75" s="149"/>
      <c r="G75" s="163"/>
      <c r="H75" s="151"/>
      <c r="I75" s="152"/>
      <c r="J75" s="153"/>
      <c r="K75" s="154"/>
      <c r="L75" s="154"/>
      <c r="M75" s="155"/>
      <c r="N75" s="156">
        <f t="shared" ref="N75:AM75" si="11">SUM(N76:N93)</f>
        <v>0</v>
      </c>
      <c r="O75" s="157">
        <f t="shared" si="11"/>
        <v>0</v>
      </c>
      <c r="P75" s="157">
        <f t="shared" si="11"/>
        <v>0</v>
      </c>
      <c r="Q75" s="157">
        <f t="shared" si="11"/>
        <v>0</v>
      </c>
      <c r="R75" s="157">
        <f t="shared" si="11"/>
        <v>0</v>
      </c>
      <c r="S75" s="157">
        <f t="shared" si="11"/>
        <v>0</v>
      </c>
      <c r="T75" s="157">
        <f t="shared" si="11"/>
        <v>0</v>
      </c>
      <c r="U75" s="157">
        <f t="shared" si="11"/>
        <v>0</v>
      </c>
      <c r="V75" s="157">
        <f t="shared" si="11"/>
        <v>0</v>
      </c>
      <c r="W75" s="157">
        <f t="shared" si="11"/>
        <v>0</v>
      </c>
      <c r="X75" s="157">
        <f t="shared" si="11"/>
        <v>0</v>
      </c>
      <c r="Y75" s="157">
        <f t="shared" si="11"/>
        <v>0</v>
      </c>
      <c r="Z75" s="157">
        <f t="shared" si="11"/>
        <v>0</v>
      </c>
      <c r="AA75" s="157">
        <f t="shared" si="11"/>
        <v>0</v>
      </c>
      <c r="AB75" s="157">
        <f t="shared" si="11"/>
        <v>0</v>
      </c>
      <c r="AC75" s="157">
        <f t="shared" si="11"/>
        <v>0</v>
      </c>
      <c r="AD75" s="157">
        <f t="shared" si="11"/>
        <v>0</v>
      </c>
      <c r="AE75" s="157">
        <f t="shared" si="11"/>
        <v>0</v>
      </c>
      <c r="AF75" s="157">
        <f t="shared" si="11"/>
        <v>0</v>
      </c>
      <c r="AG75" s="157">
        <f t="shared" si="11"/>
        <v>0</v>
      </c>
      <c r="AH75" s="157">
        <f t="shared" si="11"/>
        <v>0</v>
      </c>
      <c r="AI75" s="157">
        <f t="shared" si="11"/>
        <v>0</v>
      </c>
      <c r="AJ75" s="157">
        <f t="shared" si="11"/>
        <v>0</v>
      </c>
      <c r="AK75" s="157">
        <f t="shared" si="11"/>
        <v>0</v>
      </c>
      <c r="AL75" s="157">
        <f t="shared" si="11"/>
        <v>0</v>
      </c>
      <c r="AM75" s="157">
        <f t="shared" si="11"/>
        <v>0</v>
      </c>
      <c r="AN75" s="159">
        <f t="shared" si="6"/>
        <v>0</v>
      </c>
      <c r="AO75" s="211"/>
      <c r="AP75" s="5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</row>
    <row r="76" spans="1:59" ht="15" customHeight="1" outlineLevel="2">
      <c r="A76" s="211"/>
      <c r="B76" s="62"/>
      <c r="C76" s="164"/>
      <c r="D76" s="165"/>
      <c r="E76" s="64"/>
      <c r="F76" s="63"/>
      <c r="G76" s="95"/>
      <c r="H76" s="67"/>
      <c r="I76" s="68"/>
      <c r="J76" s="71">
        <f t="shared" ref="J76:J92" si="12">ROUND(G76*I76,0)</f>
        <v>0</v>
      </c>
      <c r="K76" s="73"/>
      <c r="L76" s="73"/>
      <c r="M76" s="74"/>
      <c r="N76" s="75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  <c r="T76" s="76">
        <v>0</v>
      </c>
      <c r="U76" s="76">
        <v>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0</v>
      </c>
      <c r="AH76" s="76">
        <v>0</v>
      </c>
      <c r="AI76" s="76">
        <v>0</v>
      </c>
      <c r="AJ76" s="76">
        <v>0</v>
      </c>
      <c r="AK76" s="76">
        <v>0</v>
      </c>
      <c r="AL76" s="76">
        <v>0</v>
      </c>
      <c r="AM76" s="76">
        <v>0</v>
      </c>
      <c r="AN76" s="166">
        <f t="shared" ref="AN76:AN99" si="13">SUM(N76:AM76)</f>
        <v>0</v>
      </c>
      <c r="AO76" s="211"/>
      <c r="AP76" s="5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</row>
    <row r="77" spans="1:59" ht="15" customHeight="1" outlineLevel="2">
      <c r="A77" s="211"/>
      <c r="B77" s="62"/>
      <c r="C77" s="167"/>
      <c r="D77" s="165"/>
      <c r="E77" s="64"/>
      <c r="F77" s="63"/>
      <c r="G77" s="95"/>
      <c r="H77" s="67"/>
      <c r="I77" s="68"/>
      <c r="J77" s="71"/>
      <c r="K77" s="186"/>
      <c r="L77" s="73"/>
      <c r="M77" s="74"/>
      <c r="N77" s="75">
        <v>0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  <c r="T77" s="76">
        <v>0</v>
      </c>
      <c r="U77" s="76">
        <v>0</v>
      </c>
      <c r="V77" s="76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v>0</v>
      </c>
      <c r="AD77" s="76">
        <v>0</v>
      </c>
      <c r="AE77" s="76">
        <v>0</v>
      </c>
      <c r="AF77" s="76">
        <v>0</v>
      </c>
      <c r="AG77" s="76">
        <v>0</v>
      </c>
      <c r="AH77" s="76">
        <v>0</v>
      </c>
      <c r="AI77" s="76">
        <v>0</v>
      </c>
      <c r="AJ77" s="76">
        <v>0</v>
      </c>
      <c r="AK77" s="76">
        <v>0</v>
      </c>
      <c r="AL77" s="76">
        <v>0</v>
      </c>
      <c r="AM77" s="76">
        <v>0</v>
      </c>
      <c r="AN77" s="166">
        <f t="shared" si="13"/>
        <v>0</v>
      </c>
      <c r="AO77" s="211"/>
      <c r="AP77" s="5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</row>
    <row r="78" spans="1:59" ht="15" customHeight="1" outlineLevel="2">
      <c r="A78" s="211"/>
      <c r="B78" s="62"/>
      <c r="C78" s="167"/>
      <c r="D78" s="165"/>
      <c r="E78" s="64"/>
      <c r="F78" s="63"/>
      <c r="G78" s="187"/>
      <c r="H78" s="67"/>
      <c r="I78" s="68"/>
      <c r="J78" s="71"/>
      <c r="K78" s="186"/>
      <c r="L78" s="73"/>
      <c r="M78" s="74"/>
      <c r="N78" s="75">
        <v>0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  <c r="T78" s="76">
        <v>0</v>
      </c>
      <c r="U78" s="76">
        <v>0</v>
      </c>
      <c r="V78" s="76">
        <v>0</v>
      </c>
      <c r="W78" s="76">
        <v>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v>0</v>
      </c>
      <c r="AD78" s="76">
        <v>0</v>
      </c>
      <c r="AE78" s="76">
        <v>0</v>
      </c>
      <c r="AF78" s="76">
        <v>0</v>
      </c>
      <c r="AG78" s="76">
        <v>0</v>
      </c>
      <c r="AH78" s="76">
        <v>0</v>
      </c>
      <c r="AI78" s="76">
        <v>0</v>
      </c>
      <c r="AJ78" s="76">
        <v>0</v>
      </c>
      <c r="AK78" s="76">
        <v>0</v>
      </c>
      <c r="AL78" s="76">
        <v>0</v>
      </c>
      <c r="AM78" s="76">
        <v>0</v>
      </c>
      <c r="AN78" s="166">
        <f t="shared" si="13"/>
        <v>0</v>
      </c>
      <c r="AO78" s="211"/>
      <c r="AP78" s="5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</row>
    <row r="79" spans="1:59" ht="15" customHeight="1" outlineLevel="2">
      <c r="A79" s="211"/>
      <c r="B79" s="62"/>
      <c r="C79" s="167"/>
      <c r="D79" s="165"/>
      <c r="E79" s="64"/>
      <c r="F79" s="63"/>
      <c r="G79" s="95"/>
      <c r="H79" s="67"/>
      <c r="I79" s="68"/>
      <c r="J79" s="71"/>
      <c r="K79" s="73"/>
      <c r="L79" s="73"/>
      <c r="M79" s="74"/>
      <c r="N79" s="75">
        <v>0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  <c r="T79" s="76">
        <v>0</v>
      </c>
      <c r="U79" s="76">
        <v>0</v>
      </c>
      <c r="V79" s="76">
        <v>0</v>
      </c>
      <c r="W79" s="76">
        <v>0</v>
      </c>
      <c r="X79" s="76">
        <v>0</v>
      </c>
      <c r="Y79" s="76">
        <v>0</v>
      </c>
      <c r="Z79" s="76">
        <v>0</v>
      </c>
      <c r="AA79" s="76">
        <v>0</v>
      </c>
      <c r="AB79" s="76">
        <v>0</v>
      </c>
      <c r="AC79" s="76">
        <v>0</v>
      </c>
      <c r="AD79" s="76">
        <v>0</v>
      </c>
      <c r="AE79" s="76">
        <v>0</v>
      </c>
      <c r="AF79" s="76">
        <v>0</v>
      </c>
      <c r="AG79" s="76">
        <v>0</v>
      </c>
      <c r="AH79" s="76">
        <v>0</v>
      </c>
      <c r="AI79" s="76">
        <v>0</v>
      </c>
      <c r="AJ79" s="76">
        <v>0</v>
      </c>
      <c r="AK79" s="76">
        <v>0</v>
      </c>
      <c r="AL79" s="76">
        <v>0</v>
      </c>
      <c r="AM79" s="76">
        <v>0</v>
      </c>
      <c r="AN79" s="166">
        <f t="shared" si="13"/>
        <v>0</v>
      </c>
      <c r="AO79" s="211"/>
      <c r="AP79" s="5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</row>
    <row r="80" spans="1:59" ht="15" customHeight="1" outlineLevel="2">
      <c r="A80" s="211"/>
      <c r="B80" s="62"/>
      <c r="C80" s="167"/>
      <c r="D80" s="165"/>
      <c r="E80" s="64"/>
      <c r="F80" s="63"/>
      <c r="G80" s="95"/>
      <c r="H80" s="67"/>
      <c r="I80" s="68"/>
      <c r="J80" s="71"/>
      <c r="K80" s="73"/>
      <c r="L80" s="73"/>
      <c r="M80" s="74"/>
      <c r="N80" s="75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  <c r="T80" s="76">
        <v>0</v>
      </c>
      <c r="U80" s="76">
        <v>0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v>0</v>
      </c>
      <c r="AD80" s="76">
        <v>0</v>
      </c>
      <c r="AE80" s="76">
        <v>0</v>
      </c>
      <c r="AF80" s="76">
        <v>0</v>
      </c>
      <c r="AG80" s="76">
        <v>0</v>
      </c>
      <c r="AH80" s="76">
        <v>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166">
        <f t="shared" si="13"/>
        <v>0</v>
      </c>
      <c r="AO80" s="211"/>
      <c r="AP80" s="5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</row>
    <row r="81" spans="1:59" ht="15" customHeight="1" outlineLevel="2">
      <c r="A81" s="211"/>
      <c r="B81" s="62"/>
      <c r="C81" s="167"/>
      <c r="D81" s="165"/>
      <c r="E81" s="64"/>
      <c r="F81" s="63"/>
      <c r="G81" s="95"/>
      <c r="H81" s="67"/>
      <c r="I81" s="68"/>
      <c r="J81" s="71"/>
      <c r="K81" s="186"/>
      <c r="L81" s="73"/>
      <c r="M81" s="74"/>
      <c r="N81" s="75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v>0</v>
      </c>
      <c r="AD81" s="76">
        <v>0</v>
      </c>
      <c r="AE81" s="76">
        <v>0</v>
      </c>
      <c r="AF81" s="76">
        <v>0</v>
      </c>
      <c r="AG81" s="76">
        <v>0</v>
      </c>
      <c r="AH81" s="76">
        <v>0</v>
      </c>
      <c r="AI81" s="76">
        <v>0</v>
      </c>
      <c r="AJ81" s="76">
        <v>0</v>
      </c>
      <c r="AK81" s="76">
        <v>0</v>
      </c>
      <c r="AL81" s="76">
        <v>0</v>
      </c>
      <c r="AM81" s="76">
        <v>0</v>
      </c>
      <c r="AN81" s="166">
        <f t="shared" si="13"/>
        <v>0</v>
      </c>
      <c r="AO81" s="211"/>
      <c r="AP81" s="5"/>
      <c r="AQ81" s="211"/>
      <c r="AR81" s="211"/>
      <c r="AS81" s="211"/>
      <c r="AT81" s="211"/>
      <c r="AU81" s="211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</row>
    <row r="82" spans="1:59" ht="15" customHeight="1" outlineLevel="2">
      <c r="A82" s="211"/>
      <c r="B82" s="62"/>
      <c r="C82" s="164"/>
      <c r="D82" s="165"/>
      <c r="E82" s="64"/>
      <c r="F82" s="63"/>
      <c r="G82" s="187"/>
      <c r="H82" s="67"/>
      <c r="I82" s="68"/>
      <c r="J82" s="71"/>
      <c r="K82" s="186"/>
      <c r="L82" s="73"/>
      <c r="M82" s="74"/>
      <c r="N82" s="75">
        <v>0</v>
      </c>
      <c r="O82" s="76">
        <v>0</v>
      </c>
      <c r="P82" s="76">
        <v>0</v>
      </c>
      <c r="Q82" s="76">
        <v>0</v>
      </c>
      <c r="R82" s="76">
        <v>0</v>
      </c>
      <c r="S82" s="76">
        <v>0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v>0</v>
      </c>
      <c r="AD82" s="76">
        <v>0</v>
      </c>
      <c r="AE82" s="76">
        <v>0</v>
      </c>
      <c r="AF82" s="76">
        <v>0</v>
      </c>
      <c r="AG82" s="76">
        <v>0</v>
      </c>
      <c r="AH82" s="76">
        <v>0</v>
      </c>
      <c r="AI82" s="76">
        <v>0</v>
      </c>
      <c r="AJ82" s="76">
        <v>0</v>
      </c>
      <c r="AK82" s="76">
        <v>0</v>
      </c>
      <c r="AL82" s="76">
        <v>0</v>
      </c>
      <c r="AM82" s="76">
        <v>0</v>
      </c>
      <c r="AN82" s="166">
        <f t="shared" si="13"/>
        <v>0</v>
      </c>
      <c r="AO82" s="211"/>
      <c r="AP82" s="5"/>
      <c r="AQ82" s="211"/>
      <c r="AR82" s="211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</row>
    <row r="83" spans="1:59" ht="12.75" customHeight="1" outlineLevel="2">
      <c r="A83" s="211"/>
      <c r="B83" s="62"/>
      <c r="C83" s="167"/>
      <c r="D83" s="165"/>
      <c r="E83" s="188"/>
      <c r="F83" s="63"/>
      <c r="G83" s="95"/>
      <c r="H83" s="67"/>
      <c r="I83" s="68"/>
      <c r="J83" s="71">
        <f t="shared" si="12"/>
        <v>0</v>
      </c>
      <c r="K83" s="73"/>
      <c r="L83" s="73"/>
      <c r="M83" s="74"/>
      <c r="N83" s="75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  <c r="T83" s="76">
        <v>0</v>
      </c>
      <c r="U83" s="76">
        <v>0</v>
      </c>
      <c r="V83" s="76">
        <v>0</v>
      </c>
      <c r="W83" s="76">
        <v>0</v>
      </c>
      <c r="X83" s="76">
        <v>0</v>
      </c>
      <c r="Y83" s="76">
        <v>0</v>
      </c>
      <c r="Z83" s="76">
        <v>0</v>
      </c>
      <c r="AA83" s="76">
        <v>0</v>
      </c>
      <c r="AB83" s="76">
        <v>0</v>
      </c>
      <c r="AC83" s="76">
        <v>0</v>
      </c>
      <c r="AD83" s="76">
        <v>0</v>
      </c>
      <c r="AE83" s="76">
        <v>0</v>
      </c>
      <c r="AF83" s="76">
        <v>0</v>
      </c>
      <c r="AG83" s="76">
        <v>0</v>
      </c>
      <c r="AH83" s="76">
        <v>0</v>
      </c>
      <c r="AI83" s="76">
        <v>0</v>
      </c>
      <c r="AJ83" s="76">
        <v>0</v>
      </c>
      <c r="AK83" s="76">
        <v>0</v>
      </c>
      <c r="AL83" s="76">
        <v>0</v>
      </c>
      <c r="AM83" s="76">
        <v>0</v>
      </c>
      <c r="AN83" s="166">
        <f t="shared" si="13"/>
        <v>0</v>
      </c>
      <c r="AO83" s="211"/>
      <c r="AP83" s="5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</row>
    <row r="84" spans="1:59" ht="15" customHeight="1" outlineLevel="2">
      <c r="A84" s="211"/>
      <c r="B84" s="62"/>
      <c r="C84" s="189"/>
      <c r="D84" s="190"/>
      <c r="E84" s="191"/>
      <c r="F84" s="168"/>
      <c r="G84" s="192"/>
      <c r="H84" s="193"/>
      <c r="I84" s="194"/>
      <c r="J84" s="71">
        <f t="shared" si="12"/>
        <v>0</v>
      </c>
      <c r="K84" s="73"/>
      <c r="L84" s="73"/>
      <c r="M84" s="74"/>
      <c r="N84" s="75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  <c r="T84" s="76">
        <v>0</v>
      </c>
      <c r="U84" s="76">
        <v>0</v>
      </c>
      <c r="V84" s="76">
        <v>0</v>
      </c>
      <c r="W84" s="76">
        <v>0</v>
      </c>
      <c r="X84" s="76">
        <v>0</v>
      </c>
      <c r="Y84" s="76">
        <v>0</v>
      </c>
      <c r="Z84" s="76">
        <v>0</v>
      </c>
      <c r="AA84" s="76">
        <v>0</v>
      </c>
      <c r="AB84" s="76">
        <v>0</v>
      </c>
      <c r="AC84" s="76">
        <v>0</v>
      </c>
      <c r="AD84" s="76">
        <v>0</v>
      </c>
      <c r="AE84" s="76">
        <v>0</v>
      </c>
      <c r="AF84" s="76">
        <v>0</v>
      </c>
      <c r="AG84" s="76">
        <v>0</v>
      </c>
      <c r="AH84" s="76">
        <v>0</v>
      </c>
      <c r="AI84" s="76">
        <v>0</v>
      </c>
      <c r="AJ84" s="76">
        <v>0</v>
      </c>
      <c r="AK84" s="76">
        <v>0</v>
      </c>
      <c r="AL84" s="76">
        <v>0</v>
      </c>
      <c r="AM84" s="76">
        <v>0</v>
      </c>
      <c r="AN84" s="166">
        <f t="shared" si="13"/>
        <v>0</v>
      </c>
      <c r="AO84" s="211"/>
      <c r="AP84" s="5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</row>
    <row r="85" spans="1:59" ht="15" customHeight="1" outlineLevel="2">
      <c r="A85" s="211"/>
      <c r="B85" s="62"/>
      <c r="C85" s="195"/>
      <c r="D85" s="190"/>
      <c r="E85" s="191"/>
      <c r="F85" s="168"/>
      <c r="G85" s="192"/>
      <c r="H85" s="193"/>
      <c r="I85" s="194"/>
      <c r="J85" s="71">
        <f t="shared" si="12"/>
        <v>0</v>
      </c>
      <c r="K85" s="73"/>
      <c r="L85" s="73"/>
      <c r="M85" s="74"/>
      <c r="N85" s="75">
        <v>0</v>
      </c>
      <c r="O85" s="76">
        <v>0</v>
      </c>
      <c r="P85" s="76">
        <v>0</v>
      </c>
      <c r="Q85" s="76">
        <v>0</v>
      </c>
      <c r="R85" s="76">
        <v>0</v>
      </c>
      <c r="S85" s="76">
        <v>0</v>
      </c>
      <c r="T85" s="76">
        <v>0</v>
      </c>
      <c r="U85" s="76">
        <v>0</v>
      </c>
      <c r="V85" s="76">
        <v>0</v>
      </c>
      <c r="W85" s="76">
        <v>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0</v>
      </c>
      <c r="AD85" s="76">
        <v>0</v>
      </c>
      <c r="AE85" s="76">
        <v>0</v>
      </c>
      <c r="AF85" s="76">
        <v>0</v>
      </c>
      <c r="AG85" s="76">
        <v>0</v>
      </c>
      <c r="AH85" s="76">
        <v>0</v>
      </c>
      <c r="AI85" s="76">
        <v>0</v>
      </c>
      <c r="AJ85" s="76">
        <v>0</v>
      </c>
      <c r="AK85" s="76">
        <v>0</v>
      </c>
      <c r="AL85" s="76">
        <v>0</v>
      </c>
      <c r="AM85" s="76">
        <v>0</v>
      </c>
      <c r="AN85" s="166">
        <f t="shared" si="13"/>
        <v>0</v>
      </c>
      <c r="AO85" s="211"/>
      <c r="AP85" s="5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</row>
    <row r="86" spans="1:59" ht="15" customHeight="1" outlineLevel="2">
      <c r="A86" s="211"/>
      <c r="B86" s="62"/>
      <c r="C86" s="195"/>
      <c r="D86" s="190"/>
      <c r="E86" s="191"/>
      <c r="F86" s="168"/>
      <c r="G86" s="192"/>
      <c r="H86" s="193"/>
      <c r="I86" s="194"/>
      <c r="J86" s="71">
        <f t="shared" si="12"/>
        <v>0</v>
      </c>
      <c r="K86" s="73"/>
      <c r="L86" s="73"/>
      <c r="M86" s="74"/>
      <c r="N86" s="75">
        <v>0</v>
      </c>
      <c r="O86" s="76">
        <v>0</v>
      </c>
      <c r="P86" s="76">
        <v>0</v>
      </c>
      <c r="Q86" s="76">
        <v>0</v>
      </c>
      <c r="R86" s="76">
        <v>0</v>
      </c>
      <c r="S86" s="76">
        <v>0</v>
      </c>
      <c r="T86" s="76">
        <v>0</v>
      </c>
      <c r="U86" s="76">
        <v>0</v>
      </c>
      <c r="V86" s="76">
        <v>0</v>
      </c>
      <c r="W86" s="76">
        <v>0</v>
      </c>
      <c r="X86" s="76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0</v>
      </c>
      <c r="AD86" s="76">
        <v>0</v>
      </c>
      <c r="AE86" s="76">
        <v>0</v>
      </c>
      <c r="AF86" s="76">
        <v>0</v>
      </c>
      <c r="AG86" s="76">
        <v>0</v>
      </c>
      <c r="AH86" s="76">
        <v>0</v>
      </c>
      <c r="AI86" s="76">
        <v>0</v>
      </c>
      <c r="AJ86" s="76">
        <v>0</v>
      </c>
      <c r="AK86" s="76">
        <v>0</v>
      </c>
      <c r="AL86" s="76">
        <v>0</v>
      </c>
      <c r="AM86" s="76">
        <v>0</v>
      </c>
      <c r="AN86" s="166">
        <f t="shared" si="13"/>
        <v>0</v>
      </c>
      <c r="AO86" s="211"/>
      <c r="AP86" s="5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11"/>
      <c r="BC86" s="211"/>
      <c r="BD86" s="211"/>
      <c r="BE86" s="211"/>
      <c r="BF86" s="211"/>
      <c r="BG86" s="211"/>
    </row>
    <row r="87" spans="1:59" ht="15" customHeight="1" outlineLevel="2">
      <c r="A87" s="211"/>
      <c r="B87" s="62"/>
      <c r="C87" s="195"/>
      <c r="D87" s="190"/>
      <c r="E87" s="191"/>
      <c r="F87" s="168"/>
      <c r="G87" s="192"/>
      <c r="H87" s="193"/>
      <c r="I87" s="194"/>
      <c r="J87" s="71">
        <f t="shared" si="12"/>
        <v>0</v>
      </c>
      <c r="K87" s="73"/>
      <c r="L87" s="73"/>
      <c r="M87" s="74"/>
      <c r="N87" s="75">
        <v>0</v>
      </c>
      <c r="O87" s="76">
        <v>0</v>
      </c>
      <c r="P87" s="76">
        <v>0</v>
      </c>
      <c r="Q87" s="76">
        <v>0</v>
      </c>
      <c r="R87" s="76">
        <v>0</v>
      </c>
      <c r="S87" s="76">
        <v>0</v>
      </c>
      <c r="T87" s="76">
        <v>0</v>
      </c>
      <c r="U87" s="76">
        <v>0</v>
      </c>
      <c r="V87" s="76">
        <v>0</v>
      </c>
      <c r="W87" s="76">
        <v>0</v>
      </c>
      <c r="X87" s="76">
        <v>0</v>
      </c>
      <c r="Y87" s="76">
        <v>0</v>
      </c>
      <c r="Z87" s="76">
        <v>0</v>
      </c>
      <c r="AA87" s="76">
        <v>0</v>
      </c>
      <c r="AB87" s="76">
        <v>0</v>
      </c>
      <c r="AC87" s="76">
        <v>0</v>
      </c>
      <c r="AD87" s="76">
        <v>0</v>
      </c>
      <c r="AE87" s="76">
        <v>0</v>
      </c>
      <c r="AF87" s="76">
        <v>0</v>
      </c>
      <c r="AG87" s="76">
        <v>0</v>
      </c>
      <c r="AH87" s="76">
        <v>0</v>
      </c>
      <c r="AI87" s="76">
        <v>0</v>
      </c>
      <c r="AJ87" s="76">
        <v>0</v>
      </c>
      <c r="AK87" s="76">
        <v>0</v>
      </c>
      <c r="AL87" s="76">
        <v>0</v>
      </c>
      <c r="AM87" s="76">
        <v>0</v>
      </c>
      <c r="AN87" s="166">
        <f t="shared" si="13"/>
        <v>0</v>
      </c>
      <c r="AO87" s="211"/>
      <c r="AP87" s="5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</row>
    <row r="88" spans="1:59" ht="15" customHeight="1" outlineLevel="2">
      <c r="A88" s="211"/>
      <c r="B88" s="62"/>
      <c r="C88" s="167" t="s">
        <v>45</v>
      </c>
      <c r="D88" s="165" t="s">
        <v>55</v>
      </c>
      <c r="E88" s="64"/>
      <c r="F88" s="63"/>
      <c r="G88" s="95"/>
      <c r="H88" s="67"/>
      <c r="I88" s="68"/>
      <c r="J88" s="71">
        <f t="shared" si="12"/>
        <v>0</v>
      </c>
      <c r="K88" s="73"/>
      <c r="L88" s="73"/>
      <c r="M88" s="74"/>
      <c r="N88" s="75">
        <v>0</v>
      </c>
      <c r="O88" s="76">
        <v>0</v>
      </c>
      <c r="P88" s="76">
        <v>0</v>
      </c>
      <c r="Q88" s="76">
        <v>0</v>
      </c>
      <c r="R88" s="76">
        <v>0</v>
      </c>
      <c r="S88" s="76">
        <v>0</v>
      </c>
      <c r="T88" s="76">
        <v>0</v>
      </c>
      <c r="U88" s="76">
        <v>0</v>
      </c>
      <c r="V88" s="76">
        <v>0</v>
      </c>
      <c r="W88" s="76">
        <v>0</v>
      </c>
      <c r="X88" s="76">
        <v>0</v>
      </c>
      <c r="Y88" s="76">
        <v>0</v>
      </c>
      <c r="Z88" s="76">
        <v>0</v>
      </c>
      <c r="AA88" s="76">
        <v>0</v>
      </c>
      <c r="AB88" s="76">
        <v>0</v>
      </c>
      <c r="AC88" s="76">
        <v>0</v>
      </c>
      <c r="AD88" s="76">
        <v>0</v>
      </c>
      <c r="AE88" s="76">
        <v>0</v>
      </c>
      <c r="AF88" s="76">
        <v>0</v>
      </c>
      <c r="AG88" s="76">
        <v>0</v>
      </c>
      <c r="AH88" s="76">
        <v>0</v>
      </c>
      <c r="AI88" s="76">
        <v>0</v>
      </c>
      <c r="AJ88" s="76">
        <v>0</v>
      </c>
      <c r="AK88" s="76">
        <v>0</v>
      </c>
      <c r="AL88" s="76">
        <v>0</v>
      </c>
      <c r="AM88" s="76">
        <v>0</v>
      </c>
      <c r="AN88" s="166">
        <f t="shared" si="13"/>
        <v>0</v>
      </c>
      <c r="AO88" s="211"/>
      <c r="AP88" s="5"/>
      <c r="AQ88" s="211"/>
      <c r="AR88" s="211"/>
      <c r="AS88" s="211"/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</row>
    <row r="89" spans="1:59" ht="15" customHeight="1" outlineLevel="2">
      <c r="A89" s="211"/>
      <c r="B89" s="62"/>
      <c r="C89" s="167" t="s">
        <v>45</v>
      </c>
      <c r="D89" s="165" t="s">
        <v>55</v>
      </c>
      <c r="E89" s="64"/>
      <c r="F89" s="63"/>
      <c r="G89" s="95"/>
      <c r="H89" s="67"/>
      <c r="I89" s="68"/>
      <c r="J89" s="71">
        <f t="shared" si="12"/>
        <v>0</v>
      </c>
      <c r="K89" s="73"/>
      <c r="L89" s="73"/>
      <c r="M89" s="74"/>
      <c r="N89" s="75">
        <v>0</v>
      </c>
      <c r="O89" s="76">
        <v>0</v>
      </c>
      <c r="P89" s="76">
        <v>0</v>
      </c>
      <c r="Q89" s="76">
        <v>0</v>
      </c>
      <c r="R89" s="76">
        <v>0</v>
      </c>
      <c r="S89" s="76">
        <v>0</v>
      </c>
      <c r="T89" s="76">
        <v>0</v>
      </c>
      <c r="U89" s="76">
        <v>0</v>
      </c>
      <c r="V89" s="76">
        <v>0</v>
      </c>
      <c r="W89" s="76">
        <v>0</v>
      </c>
      <c r="X89" s="76">
        <v>0</v>
      </c>
      <c r="Y89" s="76">
        <v>0</v>
      </c>
      <c r="Z89" s="76">
        <v>0</v>
      </c>
      <c r="AA89" s="76">
        <v>0</v>
      </c>
      <c r="AB89" s="76">
        <v>0</v>
      </c>
      <c r="AC89" s="76">
        <v>0</v>
      </c>
      <c r="AD89" s="76">
        <v>0</v>
      </c>
      <c r="AE89" s="76">
        <v>0</v>
      </c>
      <c r="AF89" s="76">
        <v>0</v>
      </c>
      <c r="AG89" s="76">
        <v>0</v>
      </c>
      <c r="AH89" s="76">
        <v>0</v>
      </c>
      <c r="AI89" s="76">
        <v>0</v>
      </c>
      <c r="AJ89" s="76">
        <v>0</v>
      </c>
      <c r="AK89" s="76">
        <v>0</v>
      </c>
      <c r="AL89" s="76">
        <v>0</v>
      </c>
      <c r="AM89" s="76">
        <v>0</v>
      </c>
      <c r="AN89" s="166">
        <f t="shared" si="13"/>
        <v>0</v>
      </c>
      <c r="AO89" s="211"/>
      <c r="AP89" s="5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</row>
    <row r="90" spans="1:59" ht="15" customHeight="1" outlineLevel="2">
      <c r="A90" s="211"/>
      <c r="B90" s="62"/>
      <c r="C90" s="167" t="s">
        <v>45</v>
      </c>
      <c r="D90" s="165" t="s">
        <v>55</v>
      </c>
      <c r="E90" s="64"/>
      <c r="F90" s="63"/>
      <c r="G90" s="95"/>
      <c r="H90" s="67"/>
      <c r="I90" s="68"/>
      <c r="J90" s="71">
        <f t="shared" si="12"/>
        <v>0</v>
      </c>
      <c r="K90" s="73"/>
      <c r="L90" s="73"/>
      <c r="M90" s="74"/>
      <c r="N90" s="75">
        <v>0</v>
      </c>
      <c r="O90" s="76">
        <v>0</v>
      </c>
      <c r="P90" s="76">
        <v>0</v>
      </c>
      <c r="Q90" s="76">
        <v>0</v>
      </c>
      <c r="R90" s="76">
        <v>0</v>
      </c>
      <c r="S90" s="76">
        <v>0</v>
      </c>
      <c r="T90" s="76">
        <v>0</v>
      </c>
      <c r="U90" s="76">
        <v>0</v>
      </c>
      <c r="V90" s="76">
        <v>0</v>
      </c>
      <c r="W90" s="76">
        <v>0</v>
      </c>
      <c r="X90" s="76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0</v>
      </c>
      <c r="AD90" s="76">
        <v>0</v>
      </c>
      <c r="AE90" s="76">
        <v>0</v>
      </c>
      <c r="AF90" s="76">
        <v>0</v>
      </c>
      <c r="AG90" s="76">
        <v>0</v>
      </c>
      <c r="AH90" s="76">
        <v>0</v>
      </c>
      <c r="AI90" s="76">
        <v>0</v>
      </c>
      <c r="AJ90" s="76">
        <v>0</v>
      </c>
      <c r="AK90" s="76">
        <v>0</v>
      </c>
      <c r="AL90" s="76">
        <v>0</v>
      </c>
      <c r="AM90" s="76">
        <v>0</v>
      </c>
      <c r="AN90" s="166">
        <f t="shared" si="13"/>
        <v>0</v>
      </c>
      <c r="AO90" s="211"/>
      <c r="AP90" s="5"/>
      <c r="AQ90" s="211"/>
      <c r="AR90" s="211"/>
      <c r="AS90" s="211"/>
      <c r="AT90" s="211"/>
      <c r="AU90" s="211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</row>
    <row r="91" spans="1:59" ht="15" customHeight="1" outlineLevel="2">
      <c r="A91" s="211"/>
      <c r="B91" s="62"/>
      <c r="C91" s="167" t="s">
        <v>45</v>
      </c>
      <c r="D91" s="165" t="s">
        <v>55</v>
      </c>
      <c r="E91" s="64"/>
      <c r="F91" s="63"/>
      <c r="G91" s="95"/>
      <c r="H91" s="67"/>
      <c r="I91" s="68"/>
      <c r="J91" s="71">
        <f t="shared" si="12"/>
        <v>0</v>
      </c>
      <c r="K91" s="73"/>
      <c r="L91" s="73"/>
      <c r="M91" s="74"/>
      <c r="N91" s="75">
        <v>0</v>
      </c>
      <c r="O91" s="76">
        <v>0</v>
      </c>
      <c r="P91" s="76">
        <v>0</v>
      </c>
      <c r="Q91" s="76">
        <v>0</v>
      </c>
      <c r="R91" s="76">
        <v>0</v>
      </c>
      <c r="S91" s="76">
        <v>0</v>
      </c>
      <c r="T91" s="76">
        <v>0</v>
      </c>
      <c r="U91" s="76">
        <v>0</v>
      </c>
      <c r="V91" s="76">
        <v>0</v>
      </c>
      <c r="W91" s="76">
        <v>0</v>
      </c>
      <c r="X91" s="76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0</v>
      </c>
      <c r="AD91" s="76">
        <v>0</v>
      </c>
      <c r="AE91" s="76">
        <v>0</v>
      </c>
      <c r="AF91" s="76">
        <v>0</v>
      </c>
      <c r="AG91" s="76">
        <v>0</v>
      </c>
      <c r="AH91" s="76">
        <v>0</v>
      </c>
      <c r="AI91" s="76">
        <v>0</v>
      </c>
      <c r="AJ91" s="76">
        <v>0</v>
      </c>
      <c r="AK91" s="76">
        <v>0</v>
      </c>
      <c r="AL91" s="76">
        <v>0</v>
      </c>
      <c r="AM91" s="76">
        <v>0</v>
      </c>
      <c r="AN91" s="166">
        <f t="shared" si="13"/>
        <v>0</v>
      </c>
      <c r="AO91" s="211"/>
      <c r="AP91" s="5"/>
      <c r="AQ91" s="211"/>
      <c r="AR91" s="211"/>
      <c r="AS91" s="211"/>
      <c r="AT91" s="211"/>
      <c r="AU91" s="211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</row>
    <row r="92" spans="1:59" ht="15" customHeight="1" outlineLevel="2">
      <c r="A92" s="211"/>
      <c r="B92" s="62"/>
      <c r="C92" s="167" t="s">
        <v>45</v>
      </c>
      <c r="D92" s="165" t="s">
        <v>55</v>
      </c>
      <c r="E92" s="64"/>
      <c r="F92" s="63"/>
      <c r="G92" s="95"/>
      <c r="H92" s="67"/>
      <c r="I92" s="68"/>
      <c r="J92" s="71">
        <f t="shared" si="12"/>
        <v>0</v>
      </c>
      <c r="K92" s="73"/>
      <c r="L92" s="73"/>
      <c r="M92" s="74"/>
      <c r="N92" s="75">
        <v>0</v>
      </c>
      <c r="O92" s="76">
        <v>0</v>
      </c>
      <c r="P92" s="76">
        <v>0</v>
      </c>
      <c r="Q92" s="76">
        <v>0</v>
      </c>
      <c r="R92" s="76">
        <v>0</v>
      </c>
      <c r="S92" s="76">
        <v>0</v>
      </c>
      <c r="T92" s="76">
        <v>0</v>
      </c>
      <c r="U92" s="76">
        <v>0</v>
      </c>
      <c r="V92" s="76">
        <v>0</v>
      </c>
      <c r="W92" s="76">
        <v>0</v>
      </c>
      <c r="X92" s="76">
        <v>0</v>
      </c>
      <c r="Y92" s="76">
        <v>0</v>
      </c>
      <c r="Z92" s="76">
        <v>0</v>
      </c>
      <c r="AA92" s="76">
        <v>0</v>
      </c>
      <c r="AB92" s="76">
        <v>0</v>
      </c>
      <c r="AC92" s="76">
        <v>0</v>
      </c>
      <c r="AD92" s="76">
        <v>0</v>
      </c>
      <c r="AE92" s="76">
        <v>0</v>
      </c>
      <c r="AF92" s="76">
        <v>0</v>
      </c>
      <c r="AG92" s="76">
        <v>0</v>
      </c>
      <c r="AH92" s="76">
        <v>0</v>
      </c>
      <c r="AI92" s="76">
        <v>0</v>
      </c>
      <c r="AJ92" s="76">
        <v>0</v>
      </c>
      <c r="AK92" s="76">
        <v>0</v>
      </c>
      <c r="AL92" s="76">
        <v>0</v>
      </c>
      <c r="AM92" s="76">
        <v>0</v>
      </c>
      <c r="AN92" s="166">
        <f t="shared" si="13"/>
        <v>0</v>
      </c>
      <c r="AO92" s="211"/>
      <c r="AP92" s="5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</row>
    <row r="93" spans="1:59" ht="15" customHeight="1" outlineLevel="2">
      <c r="A93" s="211"/>
      <c r="B93" s="62"/>
      <c r="C93" s="167"/>
      <c r="D93" s="64"/>
      <c r="E93" s="183" t="s">
        <v>66</v>
      </c>
      <c r="F93" s="63"/>
      <c r="G93" s="125">
        <f>opslagohb</f>
        <v>0</v>
      </c>
      <c r="H93" s="184" t="s">
        <v>2</v>
      </c>
      <c r="I93" s="68"/>
      <c r="J93" s="71"/>
      <c r="K93" s="73"/>
      <c r="L93" s="73"/>
      <c r="M93" s="74"/>
      <c r="N93" s="75">
        <v>0</v>
      </c>
      <c r="O93" s="76">
        <v>0</v>
      </c>
      <c r="P93" s="76">
        <v>0</v>
      </c>
      <c r="Q93" s="76">
        <v>0</v>
      </c>
      <c r="R93" s="76">
        <v>0</v>
      </c>
      <c r="S93" s="76">
        <v>0</v>
      </c>
      <c r="T93" s="76">
        <v>0</v>
      </c>
      <c r="U93" s="76">
        <v>0</v>
      </c>
      <c r="V93" s="76">
        <v>0</v>
      </c>
      <c r="W93" s="76">
        <v>0</v>
      </c>
      <c r="X93" s="76">
        <v>0</v>
      </c>
      <c r="Y93" s="76">
        <v>0</v>
      </c>
      <c r="Z93" s="76">
        <v>0</v>
      </c>
      <c r="AA93" s="76">
        <v>0</v>
      </c>
      <c r="AB93" s="76">
        <v>0</v>
      </c>
      <c r="AC93" s="76">
        <v>0</v>
      </c>
      <c r="AD93" s="76">
        <v>0</v>
      </c>
      <c r="AE93" s="76">
        <v>0</v>
      </c>
      <c r="AF93" s="76">
        <v>0</v>
      </c>
      <c r="AG93" s="76">
        <v>0</v>
      </c>
      <c r="AH93" s="76">
        <v>0</v>
      </c>
      <c r="AI93" s="76">
        <v>0</v>
      </c>
      <c r="AJ93" s="76">
        <v>0</v>
      </c>
      <c r="AK93" s="76">
        <v>0</v>
      </c>
      <c r="AL93" s="76">
        <v>0</v>
      </c>
      <c r="AM93" s="76">
        <v>0</v>
      </c>
      <c r="AN93" s="166">
        <f t="shared" si="13"/>
        <v>0</v>
      </c>
      <c r="AO93" s="211"/>
      <c r="AP93" s="5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</row>
    <row r="94" spans="1:59" ht="15" customHeight="1" outlineLevel="1">
      <c r="A94" s="211"/>
      <c r="B94" s="161"/>
      <c r="C94" s="196" t="s">
        <v>45</v>
      </c>
      <c r="D94" s="148" t="s">
        <v>63</v>
      </c>
      <c r="E94" s="148" t="s">
        <v>48</v>
      </c>
      <c r="F94" s="149"/>
      <c r="G94" s="163"/>
      <c r="H94" s="151"/>
      <c r="I94" s="152"/>
      <c r="J94" s="153"/>
      <c r="K94" s="154"/>
      <c r="L94" s="154"/>
      <c r="M94" s="155"/>
      <c r="N94" s="156">
        <f t="shared" ref="N94:AM94" si="14">SUM(N95:N99)</f>
        <v>0</v>
      </c>
      <c r="O94" s="157">
        <f t="shared" si="14"/>
        <v>0</v>
      </c>
      <c r="P94" s="157">
        <f t="shared" si="14"/>
        <v>0</v>
      </c>
      <c r="Q94" s="157">
        <f t="shared" si="14"/>
        <v>0</v>
      </c>
      <c r="R94" s="157">
        <f t="shared" si="14"/>
        <v>0</v>
      </c>
      <c r="S94" s="157">
        <f t="shared" si="14"/>
        <v>0</v>
      </c>
      <c r="T94" s="157">
        <f t="shared" si="14"/>
        <v>0</v>
      </c>
      <c r="U94" s="157">
        <f t="shared" si="14"/>
        <v>0</v>
      </c>
      <c r="V94" s="157">
        <f t="shared" si="14"/>
        <v>0</v>
      </c>
      <c r="W94" s="157">
        <f t="shared" si="14"/>
        <v>0</v>
      </c>
      <c r="X94" s="157">
        <f t="shared" si="14"/>
        <v>0</v>
      </c>
      <c r="Y94" s="157">
        <f t="shared" si="14"/>
        <v>0</v>
      </c>
      <c r="Z94" s="157">
        <f t="shared" si="14"/>
        <v>0</v>
      </c>
      <c r="AA94" s="157">
        <f t="shared" si="14"/>
        <v>0</v>
      </c>
      <c r="AB94" s="157">
        <f t="shared" si="14"/>
        <v>0</v>
      </c>
      <c r="AC94" s="157">
        <f t="shared" si="14"/>
        <v>0</v>
      </c>
      <c r="AD94" s="157">
        <f t="shared" si="14"/>
        <v>0</v>
      </c>
      <c r="AE94" s="157">
        <f t="shared" si="14"/>
        <v>0</v>
      </c>
      <c r="AF94" s="157">
        <f t="shared" si="14"/>
        <v>0</v>
      </c>
      <c r="AG94" s="157">
        <f t="shared" si="14"/>
        <v>0</v>
      </c>
      <c r="AH94" s="157">
        <f t="shared" si="14"/>
        <v>0</v>
      </c>
      <c r="AI94" s="157">
        <f t="shared" si="14"/>
        <v>0</v>
      </c>
      <c r="AJ94" s="157">
        <f t="shared" si="14"/>
        <v>0</v>
      </c>
      <c r="AK94" s="157">
        <f t="shared" si="14"/>
        <v>0</v>
      </c>
      <c r="AL94" s="157">
        <f t="shared" si="14"/>
        <v>0</v>
      </c>
      <c r="AM94" s="157">
        <f t="shared" si="14"/>
        <v>0</v>
      </c>
      <c r="AN94" s="159">
        <f t="shared" si="13"/>
        <v>0</v>
      </c>
      <c r="AO94" s="211"/>
      <c r="AP94" s="5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</row>
    <row r="95" spans="1:59" ht="15" customHeight="1" outlineLevel="2">
      <c r="A95" s="211"/>
      <c r="B95" s="62"/>
      <c r="C95" s="167" t="s">
        <v>45</v>
      </c>
      <c r="D95" s="165" t="s">
        <v>63</v>
      </c>
      <c r="E95" s="64"/>
      <c r="F95" s="63"/>
      <c r="G95" s="95"/>
      <c r="H95" s="67"/>
      <c r="I95" s="68"/>
      <c r="J95" s="71">
        <f t="shared" ref="J95:J98" si="15">ROUND(G95*I95,0)</f>
        <v>0</v>
      </c>
      <c r="K95" s="73"/>
      <c r="L95" s="73"/>
      <c r="M95" s="74"/>
      <c r="N95" s="75">
        <v>0</v>
      </c>
      <c r="O95" s="76">
        <v>0</v>
      </c>
      <c r="P95" s="76">
        <v>0</v>
      </c>
      <c r="Q95" s="76">
        <v>0</v>
      </c>
      <c r="R95" s="76">
        <v>0</v>
      </c>
      <c r="S95" s="76">
        <v>0</v>
      </c>
      <c r="T95" s="76">
        <v>0</v>
      </c>
      <c r="U95" s="76">
        <v>0</v>
      </c>
      <c r="V95" s="76">
        <v>0</v>
      </c>
      <c r="W95" s="76">
        <v>0</v>
      </c>
      <c r="X95" s="76">
        <v>0</v>
      </c>
      <c r="Y95" s="76">
        <v>0</v>
      </c>
      <c r="Z95" s="76">
        <v>0</v>
      </c>
      <c r="AA95" s="76">
        <v>0</v>
      </c>
      <c r="AB95" s="76">
        <v>0</v>
      </c>
      <c r="AC95" s="76">
        <v>0</v>
      </c>
      <c r="AD95" s="76">
        <v>0</v>
      </c>
      <c r="AE95" s="76">
        <v>0</v>
      </c>
      <c r="AF95" s="76">
        <v>0</v>
      </c>
      <c r="AG95" s="76">
        <v>0</v>
      </c>
      <c r="AH95" s="76">
        <v>0</v>
      </c>
      <c r="AI95" s="76">
        <v>0</v>
      </c>
      <c r="AJ95" s="76">
        <v>0</v>
      </c>
      <c r="AK95" s="76">
        <v>0</v>
      </c>
      <c r="AL95" s="76">
        <v>0</v>
      </c>
      <c r="AM95" s="76">
        <v>0</v>
      </c>
      <c r="AN95" s="166">
        <f t="shared" si="13"/>
        <v>0</v>
      </c>
      <c r="AO95" s="211"/>
      <c r="AP95" s="5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</row>
    <row r="96" spans="1:59" ht="15" customHeight="1" outlineLevel="2">
      <c r="A96" s="211"/>
      <c r="B96" s="62"/>
      <c r="C96" s="167" t="s">
        <v>45</v>
      </c>
      <c r="D96" s="165" t="s">
        <v>63</v>
      </c>
      <c r="E96" s="64"/>
      <c r="F96" s="63"/>
      <c r="G96" s="95"/>
      <c r="H96" s="67"/>
      <c r="I96" s="68"/>
      <c r="J96" s="71">
        <f t="shared" si="15"/>
        <v>0</v>
      </c>
      <c r="K96" s="73"/>
      <c r="L96" s="73"/>
      <c r="M96" s="74"/>
      <c r="N96" s="75">
        <v>0</v>
      </c>
      <c r="O96" s="76">
        <v>0</v>
      </c>
      <c r="P96" s="76">
        <v>0</v>
      </c>
      <c r="Q96" s="76">
        <v>0</v>
      </c>
      <c r="R96" s="76">
        <v>0</v>
      </c>
      <c r="S96" s="76">
        <v>0</v>
      </c>
      <c r="T96" s="76">
        <v>0</v>
      </c>
      <c r="U96" s="76">
        <v>0</v>
      </c>
      <c r="V96" s="76">
        <v>0</v>
      </c>
      <c r="W96" s="76">
        <v>0</v>
      </c>
      <c r="X96" s="76">
        <v>0</v>
      </c>
      <c r="Y96" s="76">
        <v>0</v>
      </c>
      <c r="Z96" s="76">
        <v>0</v>
      </c>
      <c r="AA96" s="76">
        <v>0</v>
      </c>
      <c r="AB96" s="76">
        <v>0</v>
      </c>
      <c r="AC96" s="76">
        <v>0</v>
      </c>
      <c r="AD96" s="76">
        <v>0</v>
      </c>
      <c r="AE96" s="76">
        <v>0</v>
      </c>
      <c r="AF96" s="76">
        <v>0</v>
      </c>
      <c r="AG96" s="76">
        <v>0</v>
      </c>
      <c r="AH96" s="76">
        <v>0</v>
      </c>
      <c r="AI96" s="76">
        <v>0</v>
      </c>
      <c r="AJ96" s="76">
        <v>0</v>
      </c>
      <c r="AK96" s="76">
        <v>0</v>
      </c>
      <c r="AL96" s="76">
        <v>0</v>
      </c>
      <c r="AM96" s="76">
        <v>0</v>
      </c>
      <c r="AN96" s="166">
        <f t="shared" si="13"/>
        <v>0</v>
      </c>
      <c r="AO96" s="211"/>
      <c r="AP96" s="5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</row>
    <row r="97" spans="1:59" ht="15" customHeight="1" outlineLevel="2">
      <c r="A97" s="211"/>
      <c r="B97" s="62"/>
      <c r="C97" s="167" t="s">
        <v>45</v>
      </c>
      <c r="D97" s="165" t="s">
        <v>63</v>
      </c>
      <c r="E97" s="64"/>
      <c r="F97" s="197"/>
      <c r="G97" s="95"/>
      <c r="H97" s="67"/>
      <c r="I97" s="68"/>
      <c r="J97" s="71">
        <f t="shared" si="15"/>
        <v>0</v>
      </c>
      <c r="K97" s="73"/>
      <c r="L97" s="73"/>
      <c r="M97" s="74"/>
      <c r="N97" s="75">
        <v>0</v>
      </c>
      <c r="O97" s="76">
        <v>0</v>
      </c>
      <c r="P97" s="76">
        <v>0</v>
      </c>
      <c r="Q97" s="76">
        <v>0</v>
      </c>
      <c r="R97" s="76">
        <v>0</v>
      </c>
      <c r="S97" s="76">
        <v>0</v>
      </c>
      <c r="T97" s="76">
        <v>0</v>
      </c>
      <c r="U97" s="76">
        <v>0</v>
      </c>
      <c r="V97" s="76">
        <v>0</v>
      </c>
      <c r="W97" s="76">
        <v>0</v>
      </c>
      <c r="X97" s="76">
        <v>0</v>
      </c>
      <c r="Y97" s="76">
        <v>0</v>
      </c>
      <c r="Z97" s="76">
        <v>0</v>
      </c>
      <c r="AA97" s="76">
        <v>0</v>
      </c>
      <c r="AB97" s="76">
        <v>0</v>
      </c>
      <c r="AC97" s="76">
        <v>0</v>
      </c>
      <c r="AD97" s="76">
        <v>0</v>
      </c>
      <c r="AE97" s="76">
        <v>0</v>
      </c>
      <c r="AF97" s="76">
        <v>0</v>
      </c>
      <c r="AG97" s="76">
        <v>0</v>
      </c>
      <c r="AH97" s="76">
        <v>0</v>
      </c>
      <c r="AI97" s="76">
        <v>0</v>
      </c>
      <c r="AJ97" s="76">
        <v>0</v>
      </c>
      <c r="AK97" s="76">
        <v>0</v>
      </c>
      <c r="AL97" s="76">
        <v>0</v>
      </c>
      <c r="AM97" s="76">
        <v>0</v>
      </c>
      <c r="AN97" s="166">
        <f t="shared" si="13"/>
        <v>0</v>
      </c>
      <c r="AO97" s="211"/>
      <c r="AP97" s="5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</row>
    <row r="98" spans="1:59" ht="15" customHeight="1" outlineLevel="2">
      <c r="A98" s="211"/>
      <c r="B98" s="62"/>
      <c r="C98" s="167" t="s">
        <v>45</v>
      </c>
      <c r="D98" s="165" t="s">
        <v>63</v>
      </c>
      <c r="E98" s="64"/>
      <c r="F98" s="63"/>
      <c r="G98" s="95"/>
      <c r="H98" s="67"/>
      <c r="I98" s="68"/>
      <c r="J98" s="71">
        <f t="shared" si="15"/>
        <v>0</v>
      </c>
      <c r="K98" s="73"/>
      <c r="L98" s="73"/>
      <c r="M98" s="74"/>
      <c r="N98" s="75">
        <v>0</v>
      </c>
      <c r="O98" s="76">
        <v>0</v>
      </c>
      <c r="P98" s="76">
        <v>0</v>
      </c>
      <c r="Q98" s="76">
        <v>0</v>
      </c>
      <c r="R98" s="76">
        <v>0</v>
      </c>
      <c r="S98" s="76">
        <v>0</v>
      </c>
      <c r="T98" s="76">
        <v>0</v>
      </c>
      <c r="U98" s="76">
        <v>0</v>
      </c>
      <c r="V98" s="76">
        <v>0</v>
      </c>
      <c r="W98" s="76">
        <v>0</v>
      </c>
      <c r="X98" s="76">
        <v>0</v>
      </c>
      <c r="Y98" s="76">
        <v>0</v>
      </c>
      <c r="Z98" s="76">
        <v>0</v>
      </c>
      <c r="AA98" s="76">
        <v>0</v>
      </c>
      <c r="AB98" s="76">
        <v>0</v>
      </c>
      <c r="AC98" s="76">
        <v>0</v>
      </c>
      <c r="AD98" s="76">
        <v>0</v>
      </c>
      <c r="AE98" s="76">
        <v>0</v>
      </c>
      <c r="AF98" s="76">
        <v>0</v>
      </c>
      <c r="AG98" s="76">
        <v>0</v>
      </c>
      <c r="AH98" s="76">
        <v>0</v>
      </c>
      <c r="AI98" s="76">
        <v>0</v>
      </c>
      <c r="AJ98" s="76">
        <v>0</v>
      </c>
      <c r="AK98" s="76">
        <v>0</v>
      </c>
      <c r="AL98" s="76">
        <v>0</v>
      </c>
      <c r="AM98" s="76">
        <v>0</v>
      </c>
      <c r="AN98" s="166">
        <f t="shared" si="13"/>
        <v>0</v>
      </c>
      <c r="AO98" s="211"/>
      <c r="AP98" s="5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</row>
    <row r="99" spans="1:59" ht="15" customHeight="1" outlineLevel="2">
      <c r="A99" s="211"/>
      <c r="B99" s="62"/>
      <c r="C99" s="167"/>
      <c r="D99" s="64"/>
      <c r="E99" s="183" t="s">
        <v>67</v>
      </c>
      <c r="F99" s="63"/>
      <c r="G99" s="125">
        <f>opslagohi</f>
        <v>0</v>
      </c>
      <c r="H99" s="184" t="s">
        <v>2</v>
      </c>
      <c r="I99" s="96"/>
      <c r="J99" s="71"/>
      <c r="K99" s="73"/>
      <c r="L99" s="73"/>
      <c r="M99" s="74"/>
      <c r="N99" s="75">
        <v>0</v>
      </c>
      <c r="O99" s="76">
        <v>0</v>
      </c>
      <c r="P99" s="76">
        <v>0</v>
      </c>
      <c r="Q99" s="76">
        <v>0</v>
      </c>
      <c r="R99" s="76">
        <v>0</v>
      </c>
      <c r="S99" s="76">
        <v>0</v>
      </c>
      <c r="T99" s="76">
        <v>0</v>
      </c>
      <c r="U99" s="76">
        <v>0</v>
      </c>
      <c r="V99" s="76">
        <v>0</v>
      </c>
      <c r="W99" s="76">
        <v>0</v>
      </c>
      <c r="X99" s="76">
        <v>0</v>
      </c>
      <c r="Y99" s="76">
        <v>0</v>
      </c>
      <c r="Z99" s="76">
        <v>0</v>
      </c>
      <c r="AA99" s="76">
        <v>0</v>
      </c>
      <c r="AB99" s="76">
        <v>0</v>
      </c>
      <c r="AC99" s="76">
        <v>0</v>
      </c>
      <c r="AD99" s="76">
        <v>0</v>
      </c>
      <c r="AE99" s="76">
        <v>0</v>
      </c>
      <c r="AF99" s="76">
        <v>0</v>
      </c>
      <c r="AG99" s="76">
        <v>0</v>
      </c>
      <c r="AH99" s="76">
        <v>0</v>
      </c>
      <c r="AI99" s="76">
        <v>0</v>
      </c>
      <c r="AJ99" s="76">
        <v>0</v>
      </c>
      <c r="AK99" s="76">
        <v>0</v>
      </c>
      <c r="AL99" s="76">
        <v>0</v>
      </c>
      <c r="AM99" s="76">
        <v>0</v>
      </c>
      <c r="AN99" s="166">
        <f t="shared" si="13"/>
        <v>0</v>
      </c>
      <c r="AO99" s="211"/>
      <c r="AP99" s="5"/>
      <c r="AQ99" s="211"/>
      <c r="AR99" s="211"/>
      <c r="AS99" s="211"/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</row>
    <row r="100" spans="1:59" ht="12.75" customHeight="1">
      <c r="A100" s="211"/>
      <c r="B100" s="103"/>
      <c r="C100" s="104"/>
      <c r="D100" s="105" t="s">
        <v>50</v>
      </c>
      <c r="E100" s="106"/>
      <c r="F100" s="107"/>
      <c r="G100" s="108"/>
      <c r="H100" s="109"/>
      <c r="I100" s="110"/>
      <c r="J100" s="111">
        <f>AN100</f>
        <v>0</v>
      </c>
      <c r="K100" s="112" t="s">
        <v>51</v>
      </c>
      <c r="L100" s="109"/>
      <c r="M100" s="113"/>
      <c r="N100" s="114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98"/>
      <c r="AO100" s="211"/>
      <c r="AP100" s="5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</row>
    <row r="101" spans="1:59" ht="12.75" customHeight="1">
      <c r="A101" s="211"/>
      <c r="B101" s="119"/>
      <c r="C101" s="120"/>
      <c r="D101" s="121"/>
      <c r="E101" s="122"/>
      <c r="F101" s="123"/>
      <c r="G101" s="94"/>
      <c r="H101" s="73"/>
      <c r="I101" s="68"/>
      <c r="J101" s="71"/>
      <c r="K101" s="73"/>
      <c r="L101" s="73"/>
      <c r="M101" s="74"/>
      <c r="N101" s="75"/>
      <c r="O101" s="76"/>
      <c r="P101" s="76"/>
      <c r="Q101" s="76"/>
      <c r="R101" s="77"/>
      <c r="S101" s="76"/>
      <c r="T101" s="124"/>
      <c r="U101" s="124"/>
      <c r="V101" s="124"/>
      <c r="W101" s="77"/>
      <c r="X101" s="77"/>
      <c r="Y101" s="76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66">
        <f>SUM(N101:AM101)</f>
        <v>0</v>
      </c>
      <c r="AO101" s="211"/>
      <c r="AP101" s="5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</row>
    <row r="102" spans="1:59" ht="12.75" customHeight="1">
      <c r="A102" s="211"/>
      <c r="B102" s="119"/>
      <c r="C102" s="199" t="s">
        <v>41</v>
      </c>
      <c r="D102" s="121" t="s">
        <v>72</v>
      </c>
      <c r="E102" s="122"/>
      <c r="F102" s="123"/>
      <c r="G102" s="94"/>
      <c r="H102" s="73"/>
      <c r="I102" s="68"/>
      <c r="J102" s="71"/>
      <c r="K102" s="73"/>
      <c r="L102" s="73"/>
      <c r="M102" s="74"/>
      <c r="N102" s="75">
        <f>N13</f>
        <v>0</v>
      </c>
      <c r="O102" s="76">
        <f t="shared" ref="O102:AM102" si="16">O13</f>
        <v>0</v>
      </c>
      <c r="P102" s="76">
        <f t="shared" si="16"/>
        <v>0</v>
      </c>
      <c r="Q102" s="76">
        <f t="shared" si="16"/>
        <v>0</v>
      </c>
      <c r="R102" s="76">
        <f t="shared" si="16"/>
        <v>0</v>
      </c>
      <c r="S102" s="76">
        <f t="shared" si="16"/>
        <v>0</v>
      </c>
      <c r="T102" s="76">
        <f t="shared" si="16"/>
        <v>0</v>
      </c>
      <c r="U102" s="76">
        <f t="shared" si="16"/>
        <v>0</v>
      </c>
      <c r="V102" s="76">
        <f t="shared" si="16"/>
        <v>0</v>
      </c>
      <c r="W102" s="76">
        <f t="shared" si="16"/>
        <v>0</v>
      </c>
      <c r="X102" s="76">
        <f t="shared" si="16"/>
        <v>0</v>
      </c>
      <c r="Y102" s="76">
        <f t="shared" si="16"/>
        <v>0</v>
      </c>
      <c r="Z102" s="76">
        <f t="shared" si="16"/>
        <v>0</v>
      </c>
      <c r="AA102" s="76">
        <f t="shared" si="16"/>
        <v>0</v>
      </c>
      <c r="AB102" s="76">
        <f t="shared" si="16"/>
        <v>0</v>
      </c>
      <c r="AC102" s="76">
        <f t="shared" si="16"/>
        <v>0</v>
      </c>
      <c r="AD102" s="76">
        <f t="shared" si="16"/>
        <v>0</v>
      </c>
      <c r="AE102" s="76">
        <f t="shared" si="16"/>
        <v>0</v>
      </c>
      <c r="AF102" s="76">
        <f t="shared" si="16"/>
        <v>0</v>
      </c>
      <c r="AG102" s="76">
        <f t="shared" si="16"/>
        <v>0</v>
      </c>
      <c r="AH102" s="76">
        <f t="shared" si="16"/>
        <v>0</v>
      </c>
      <c r="AI102" s="76">
        <f t="shared" si="16"/>
        <v>0</v>
      </c>
      <c r="AJ102" s="76">
        <f t="shared" si="16"/>
        <v>0</v>
      </c>
      <c r="AK102" s="76">
        <f t="shared" si="16"/>
        <v>0</v>
      </c>
      <c r="AL102" s="76">
        <f t="shared" si="16"/>
        <v>0</v>
      </c>
      <c r="AM102" s="76">
        <f t="shared" si="16"/>
        <v>0</v>
      </c>
      <c r="AN102" s="166">
        <f>SUM(N102:AM102)</f>
        <v>0</v>
      </c>
      <c r="AO102" s="211"/>
      <c r="AP102" s="5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</row>
    <row r="103" spans="1:59" ht="12.75" customHeight="1">
      <c r="A103" s="211"/>
      <c r="B103" s="119"/>
      <c r="C103" s="199" t="s">
        <v>45</v>
      </c>
      <c r="D103" s="121" t="s">
        <v>75</v>
      </c>
      <c r="E103" s="122"/>
      <c r="F103" s="123"/>
      <c r="G103" s="94"/>
      <c r="H103" s="73"/>
      <c r="I103" s="68"/>
      <c r="J103" s="71"/>
      <c r="K103" s="73"/>
      <c r="L103" s="73"/>
      <c r="M103" s="74"/>
      <c r="N103" s="75">
        <f>N74</f>
        <v>0</v>
      </c>
      <c r="O103" s="76">
        <f t="shared" ref="O103:AM103" si="17">O74</f>
        <v>0</v>
      </c>
      <c r="P103" s="76">
        <f t="shared" si="17"/>
        <v>0</v>
      </c>
      <c r="Q103" s="76">
        <f t="shared" si="17"/>
        <v>0</v>
      </c>
      <c r="R103" s="76">
        <f t="shared" si="17"/>
        <v>0</v>
      </c>
      <c r="S103" s="76">
        <f t="shared" si="17"/>
        <v>0</v>
      </c>
      <c r="T103" s="76">
        <f t="shared" si="17"/>
        <v>0</v>
      </c>
      <c r="U103" s="76">
        <f t="shared" si="17"/>
        <v>0</v>
      </c>
      <c r="V103" s="76">
        <f t="shared" si="17"/>
        <v>0</v>
      </c>
      <c r="W103" s="76">
        <f t="shared" si="17"/>
        <v>0</v>
      </c>
      <c r="X103" s="76">
        <f t="shared" si="17"/>
        <v>0</v>
      </c>
      <c r="Y103" s="76">
        <f t="shared" si="17"/>
        <v>0</v>
      </c>
      <c r="Z103" s="76">
        <f t="shared" si="17"/>
        <v>0</v>
      </c>
      <c r="AA103" s="76">
        <f t="shared" si="17"/>
        <v>0</v>
      </c>
      <c r="AB103" s="76">
        <f t="shared" si="17"/>
        <v>0</v>
      </c>
      <c r="AC103" s="76">
        <f t="shared" si="17"/>
        <v>0</v>
      </c>
      <c r="AD103" s="76">
        <f t="shared" si="17"/>
        <v>0</v>
      </c>
      <c r="AE103" s="76">
        <f t="shared" si="17"/>
        <v>0</v>
      </c>
      <c r="AF103" s="76">
        <f t="shared" si="17"/>
        <v>0</v>
      </c>
      <c r="AG103" s="76">
        <f t="shared" si="17"/>
        <v>0</v>
      </c>
      <c r="AH103" s="76">
        <f t="shared" si="17"/>
        <v>0</v>
      </c>
      <c r="AI103" s="76">
        <f t="shared" si="17"/>
        <v>0</v>
      </c>
      <c r="AJ103" s="76">
        <f t="shared" si="17"/>
        <v>0</v>
      </c>
      <c r="AK103" s="76">
        <f t="shared" si="17"/>
        <v>0</v>
      </c>
      <c r="AL103" s="76">
        <f t="shared" si="17"/>
        <v>0</v>
      </c>
      <c r="AM103" s="76">
        <f t="shared" si="17"/>
        <v>0</v>
      </c>
      <c r="AN103" s="166">
        <f>SUM(N103:AM103)</f>
        <v>0</v>
      </c>
      <c r="AO103" s="211"/>
      <c r="AP103" s="5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</row>
    <row r="104" spans="1:59" ht="12.75" customHeight="1">
      <c r="A104" s="211"/>
      <c r="B104" s="119"/>
      <c r="C104" s="199" t="s">
        <v>49</v>
      </c>
      <c r="D104" s="121" t="s">
        <v>76</v>
      </c>
      <c r="E104" s="122"/>
      <c r="F104" s="123"/>
      <c r="G104" s="94"/>
      <c r="H104" s="73"/>
      <c r="I104" s="68"/>
      <c r="J104" s="71"/>
      <c r="K104" s="73"/>
      <c r="L104" s="73"/>
      <c r="M104" s="74"/>
      <c r="N104" s="75">
        <f t="shared" ref="N104:AM104" si="18">N102+N103</f>
        <v>0</v>
      </c>
      <c r="O104" s="76">
        <f t="shared" si="18"/>
        <v>0</v>
      </c>
      <c r="P104" s="76">
        <f t="shared" si="18"/>
        <v>0</v>
      </c>
      <c r="Q104" s="76">
        <f t="shared" si="18"/>
        <v>0</v>
      </c>
      <c r="R104" s="76">
        <f t="shared" si="18"/>
        <v>0</v>
      </c>
      <c r="S104" s="76">
        <f t="shared" si="18"/>
        <v>0</v>
      </c>
      <c r="T104" s="76">
        <f t="shared" si="18"/>
        <v>0</v>
      </c>
      <c r="U104" s="76">
        <f t="shared" si="18"/>
        <v>0</v>
      </c>
      <c r="V104" s="76">
        <f t="shared" si="18"/>
        <v>0</v>
      </c>
      <c r="W104" s="76">
        <f t="shared" si="18"/>
        <v>0</v>
      </c>
      <c r="X104" s="76">
        <f t="shared" si="18"/>
        <v>0</v>
      </c>
      <c r="Y104" s="76">
        <f t="shared" si="18"/>
        <v>0</v>
      </c>
      <c r="Z104" s="76">
        <f t="shared" si="18"/>
        <v>0</v>
      </c>
      <c r="AA104" s="76">
        <f t="shared" si="18"/>
        <v>0</v>
      </c>
      <c r="AB104" s="76">
        <f t="shared" si="18"/>
        <v>0</v>
      </c>
      <c r="AC104" s="76">
        <f t="shared" si="18"/>
        <v>0</v>
      </c>
      <c r="AD104" s="76">
        <f t="shared" si="18"/>
        <v>0</v>
      </c>
      <c r="AE104" s="76">
        <f t="shared" si="18"/>
        <v>0</v>
      </c>
      <c r="AF104" s="76">
        <f t="shared" si="18"/>
        <v>0</v>
      </c>
      <c r="AG104" s="76">
        <f t="shared" si="18"/>
        <v>0</v>
      </c>
      <c r="AH104" s="76">
        <f t="shared" si="18"/>
        <v>0</v>
      </c>
      <c r="AI104" s="76">
        <f t="shared" si="18"/>
        <v>0</v>
      </c>
      <c r="AJ104" s="76">
        <f t="shared" si="18"/>
        <v>0</v>
      </c>
      <c r="AK104" s="76">
        <f t="shared" si="18"/>
        <v>0</v>
      </c>
      <c r="AL104" s="76">
        <f t="shared" si="18"/>
        <v>0</v>
      </c>
      <c r="AM104" s="76">
        <f t="shared" si="18"/>
        <v>0</v>
      </c>
      <c r="AN104" s="166">
        <f>SUM(N104:AM104)</f>
        <v>0</v>
      </c>
      <c r="AO104" s="211"/>
      <c r="AP104" s="5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</row>
    <row r="105" spans="1:59" ht="12.75" customHeight="1">
      <c r="A105" s="211"/>
      <c r="B105" s="119"/>
      <c r="C105" s="199"/>
      <c r="D105" s="121"/>
      <c r="E105" s="121"/>
      <c r="F105" s="123"/>
      <c r="G105" s="94"/>
      <c r="H105" s="73"/>
      <c r="I105" s="68"/>
      <c r="J105" s="71"/>
      <c r="K105" s="73"/>
      <c r="L105" s="73"/>
      <c r="M105" s="74"/>
      <c r="N105" s="75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166"/>
      <c r="AO105" s="211"/>
      <c r="AP105" s="5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</row>
    <row r="106" spans="1:59" ht="12.75" customHeight="1" thickBot="1">
      <c r="A106" s="211"/>
      <c r="B106" s="97"/>
      <c r="C106" s="200"/>
      <c r="D106" s="201"/>
      <c r="E106" s="202"/>
      <c r="F106" s="203"/>
      <c r="G106" s="126"/>
      <c r="H106" s="99"/>
      <c r="I106" s="98"/>
      <c r="J106" s="204"/>
      <c r="K106" s="99"/>
      <c r="L106" s="99"/>
      <c r="M106" s="100"/>
      <c r="N106" s="101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205"/>
      <c r="AO106" s="211"/>
      <c r="AP106" s="5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</row>
    <row r="107" spans="1:59" ht="12.75" customHeight="1">
      <c r="A107" s="211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</row>
    <row r="108" spans="1:59" ht="12.75" customHeight="1">
      <c r="A108" s="2"/>
      <c r="B108" s="211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11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 ht="12.75" customHeight="1">
      <c r="A151" s="211"/>
      <c r="B151" s="2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 t="s">
        <v>68</v>
      </c>
      <c r="N151" s="207" t="e">
        <f t="shared" ref="N151:AM151" si="19">#REF!</f>
        <v>#REF!</v>
      </c>
      <c r="O151" s="207" t="e">
        <f t="shared" si="19"/>
        <v>#REF!</v>
      </c>
      <c r="P151" s="207" t="e">
        <f t="shared" si="19"/>
        <v>#REF!</v>
      </c>
      <c r="Q151" s="207" t="e">
        <f t="shared" si="19"/>
        <v>#REF!</v>
      </c>
      <c r="R151" s="207" t="e">
        <f t="shared" si="19"/>
        <v>#REF!</v>
      </c>
      <c r="S151" s="207" t="e">
        <f t="shared" si="19"/>
        <v>#REF!</v>
      </c>
      <c r="T151" s="207" t="e">
        <f t="shared" si="19"/>
        <v>#REF!</v>
      </c>
      <c r="U151" s="207" t="e">
        <f t="shared" si="19"/>
        <v>#REF!</v>
      </c>
      <c r="V151" s="207" t="e">
        <f t="shared" si="19"/>
        <v>#REF!</v>
      </c>
      <c r="W151" s="207" t="e">
        <f t="shared" si="19"/>
        <v>#REF!</v>
      </c>
      <c r="X151" s="207" t="e">
        <f t="shared" si="19"/>
        <v>#REF!</v>
      </c>
      <c r="Y151" s="207" t="e">
        <f t="shared" si="19"/>
        <v>#REF!</v>
      </c>
      <c r="Z151" s="207" t="e">
        <f t="shared" si="19"/>
        <v>#REF!</v>
      </c>
      <c r="AA151" s="207" t="e">
        <f t="shared" si="19"/>
        <v>#REF!</v>
      </c>
      <c r="AB151" s="207" t="e">
        <f t="shared" si="19"/>
        <v>#REF!</v>
      </c>
      <c r="AC151" s="207" t="e">
        <f t="shared" si="19"/>
        <v>#REF!</v>
      </c>
      <c r="AD151" s="207" t="e">
        <f t="shared" si="19"/>
        <v>#REF!</v>
      </c>
      <c r="AE151" s="207" t="e">
        <f t="shared" si="19"/>
        <v>#REF!</v>
      </c>
      <c r="AF151" s="207" t="e">
        <f t="shared" si="19"/>
        <v>#REF!</v>
      </c>
      <c r="AG151" s="207" t="e">
        <f t="shared" si="19"/>
        <v>#REF!</v>
      </c>
      <c r="AH151" s="207" t="e">
        <f t="shared" si="19"/>
        <v>#REF!</v>
      </c>
      <c r="AI151" s="207" t="e">
        <f t="shared" si="19"/>
        <v>#REF!</v>
      </c>
      <c r="AJ151" s="207" t="e">
        <f t="shared" si="19"/>
        <v>#REF!</v>
      </c>
      <c r="AK151" s="207" t="e">
        <f t="shared" si="19"/>
        <v>#REF!</v>
      </c>
      <c r="AL151" s="207" t="e">
        <f t="shared" si="19"/>
        <v>#REF!</v>
      </c>
      <c r="AM151" s="207" t="e">
        <f t="shared" si="19"/>
        <v>#REF!</v>
      </c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</row>
    <row r="152" spans="1:59" ht="12.75" customHeight="1">
      <c r="A152" s="211"/>
      <c r="B152" s="2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 t="s">
        <v>69</v>
      </c>
      <c r="N152" s="22" t="e">
        <f>IF(#REF!,#REF!,0)*(1+gasindex)^'3'!N8</f>
        <v>#REF!</v>
      </c>
      <c r="O152" s="22" t="e">
        <f>SUM((((IF(#REF!,#REF!,0)*(1+gasindex)^'3'!O8))*#REF!),N152)</f>
        <v>#REF!</v>
      </c>
      <c r="P152" s="22" t="e">
        <f>SUM((((IF(#REF!,#REF!,0)*(1+gasindex)^'3'!P8))*#REF!),O152)</f>
        <v>#REF!</v>
      </c>
      <c r="Q152" s="22" t="e">
        <f>SUM((((IF(#REF!,#REF!,0)*(1+gasindex)^'3'!Q8))*#REF!),P152)</f>
        <v>#REF!</v>
      </c>
      <c r="R152" s="22" t="e">
        <f>SUM((((IF(#REF!,#REF!,0)*(1+gasindex)^'3'!R8))*#REF!),Q152)</f>
        <v>#REF!</v>
      </c>
      <c r="S152" s="22" t="e">
        <f>SUM((((IF(#REF!,#REF!,0)*(1+gasindex)^'3'!S8))*#REF!),R152)</f>
        <v>#REF!</v>
      </c>
      <c r="T152" s="22" t="e">
        <f>SUM((((IF(#REF!,#REF!,0)*(1+gasindex)^'3'!T8))*#REF!),S152)</f>
        <v>#REF!</v>
      </c>
      <c r="U152" s="22" t="e">
        <f>SUM((((IF(#REF!,#REF!,0)*(1+gasindex)^'3'!U8))*#REF!),T152)</f>
        <v>#REF!</v>
      </c>
      <c r="V152" s="22" t="e">
        <f>SUM((((IF(#REF!,#REF!,0)*(1+gasindex)^'3'!V8))*#REF!),U152)</f>
        <v>#REF!</v>
      </c>
      <c r="W152" s="22" t="e">
        <f>SUM((((IF(#REF!,#REF!,0)*(1+gasindex)^'3'!W8))*#REF!),V152)</f>
        <v>#REF!</v>
      </c>
      <c r="X152" s="22" t="e">
        <f>SUM((((IF(#REF!,#REF!,0)*(1+gasindex)^'3'!X8))*#REF!),W152)</f>
        <v>#REF!</v>
      </c>
      <c r="Y152" s="22" t="e">
        <f>SUM((((IF(#REF!,#REF!,0)*(1+gasindex)^'3'!Y8))*#REF!),X152)</f>
        <v>#REF!</v>
      </c>
      <c r="Z152" s="22" t="e">
        <f>SUM((((IF(#REF!,#REF!,0)*(1+gasindex)^'3'!Z8))*#REF!),Y152)</f>
        <v>#REF!</v>
      </c>
      <c r="AA152" s="22" t="e">
        <f>SUM((((IF(#REF!,#REF!,0)*(1+gasindex)^'3'!AA8))*#REF!),Z152)</f>
        <v>#REF!</v>
      </c>
      <c r="AB152" s="22" t="e">
        <f>SUM((((IF(#REF!,#REF!,0)*(1+gasindex)^'3'!AB8))*#REF!),AA152)</f>
        <v>#REF!</v>
      </c>
      <c r="AC152" s="22" t="e">
        <f>SUM((((IF(#REF!,#REF!,0)*(1+gasindex)^'3'!AC8))*#REF!),AB152)</f>
        <v>#REF!</v>
      </c>
      <c r="AD152" s="22" t="e">
        <f>SUM((((IF(#REF!,#REF!,0)*(1+gasindex)^'3'!AD8))*#REF!),AC152)</f>
        <v>#REF!</v>
      </c>
      <c r="AE152" s="22" t="e">
        <f>SUM((((IF(#REF!,#REF!,0)*(1+gasindex)^'3'!AE8))*#REF!),AD152)</f>
        <v>#REF!</v>
      </c>
      <c r="AF152" s="22" t="e">
        <f>SUM((((IF(#REF!,#REF!,0)*(1+gasindex)^'3'!AF8))*#REF!),AE152)</f>
        <v>#REF!</v>
      </c>
      <c r="AG152" s="22" t="e">
        <f>SUM((((IF(#REF!,#REF!,0)*(1+gasindex)^'3'!AG8))*#REF!),AF152)</f>
        <v>#REF!</v>
      </c>
      <c r="AH152" s="22" t="e">
        <f>SUM((((IF(#REF!,#REF!,0)*(1+gasindex)^'3'!AH8))*#REF!),AG152)</f>
        <v>#REF!</v>
      </c>
      <c r="AI152" s="22" t="e">
        <f>SUM((((IF(#REF!,#REF!,0)*(1+gasindex)^'3'!AI8))*#REF!),AH152)</f>
        <v>#REF!</v>
      </c>
      <c r="AJ152" s="22" t="e">
        <f>SUM((((IF(#REF!,#REF!,0)*(1+gasindex)^'3'!AJ8))*#REF!),AI152)</f>
        <v>#REF!</v>
      </c>
      <c r="AK152" s="22" t="e">
        <f>SUM((((IF(#REF!,#REF!,0)*(1+gasindex)^'3'!AK8))*#REF!),AJ152)</f>
        <v>#REF!</v>
      </c>
      <c r="AL152" s="22" t="e">
        <f>SUM((((IF(#REF!,#REF!,0)*(1+gasindex)^'3'!AL8))*#REF!),AK152)</f>
        <v>#REF!</v>
      </c>
      <c r="AM152" s="22" t="e">
        <f>SUM((((IF(#REF!,#REF!,0)*(1+gasindex)^'3'!AM8))*#REF!),AL152)</f>
        <v>#REF!</v>
      </c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</row>
    <row r="153" spans="1:59" ht="12.75" customHeight="1">
      <c r="A153" s="211"/>
      <c r="B153" s="2"/>
      <c r="C153" s="211"/>
      <c r="D153" s="211"/>
      <c r="E153" s="211"/>
      <c r="F153" s="211"/>
      <c r="G153" s="211"/>
      <c r="H153" s="211"/>
      <c r="I153" s="211"/>
      <c r="J153" s="207"/>
      <c r="K153" s="211"/>
      <c r="L153" s="211"/>
      <c r="M153" s="211" t="s">
        <v>61</v>
      </c>
      <c r="N153" s="22" t="e">
        <f>IF(#REF!,#REF!,0)*(1+elektraindex)^'3'!N8</f>
        <v>#REF!</v>
      </c>
      <c r="O153" s="22" t="e">
        <f>SUM((((IF(#REF!,#REF!,0)*(1+elektraindex)^'3'!O8))*#REF!),N153)</f>
        <v>#REF!</v>
      </c>
      <c r="P153" s="22" t="e">
        <f>SUM((((IF(#REF!,#REF!,0)*(1+elektraindex)^'3'!P8))*#REF!),O153)</f>
        <v>#REF!</v>
      </c>
      <c r="Q153" s="22" t="e">
        <f>SUM((((IF(#REF!,#REF!,0)*(1+elektraindex)^'3'!Q8))*#REF!),P153)</f>
        <v>#REF!</v>
      </c>
      <c r="R153" s="22" t="e">
        <f>SUM((((IF(#REF!,#REF!,0)*(1+elektraindex)^'3'!R8))*#REF!),Q153)</f>
        <v>#REF!</v>
      </c>
      <c r="S153" s="22" t="e">
        <f>SUM((((IF(#REF!,#REF!,0)*(1+elektraindex)^'3'!S8))*#REF!),R153)</f>
        <v>#REF!</v>
      </c>
      <c r="T153" s="22" t="e">
        <f>SUM((((IF(#REF!,#REF!,0)*(1+elektraindex)^'3'!T8))*#REF!),S153)</f>
        <v>#REF!</v>
      </c>
      <c r="U153" s="22" t="e">
        <f>SUM((((IF(#REF!,#REF!,0)*(1+elektraindex)^'3'!U8))*#REF!),T153)</f>
        <v>#REF!</v>
      </c>
      <c r="V153" s="22" t="e">
        <f>SUM((((IF(#REF!,#REF!,0)*(1+elektraindex)^'3'!V8))*#REF!),U153)</f>
        <v>#REF!</v>
      </c>
      <c r="W153" s="22" t="e">
        <f>SUM((((IF(#REF!,#REF!,0)*(1+elektraindex)^'3'!W8))*#REF!),V153)</f>
        <v>#REF!</v>
      </c>
      <c r="X153" s="22" t="e">
        <f>SUM((((IF(#REF!,#REF!,0)*(1+elektraindex)^'3'!X8))*#REF!),W153)</f>
        <v>#REF!</v>
      </c>
      <c r="Y153" s="22" t="e">
        <f>SUM((((IF(#REF!,#REF!,0)*(1+elektraindex)^'3'!Y8))*#REF!),X153)</f>
        <v>#REF!</v>
      </c>
      <c r="Z153" s="22" t="e">
        <f>SUM((((IF(#REF!,#REF!,0)*(1+elektraindex)^'3'!Z8))*#REF!),Y153)</f>
        <v>#REF!</v>
      </c>
      <c r="AA153" s="22" t="e">
        <f>SUM((((IF(#REF!,#REF!,0)*(1+elektraindex)^'3'!AA8))*#REF!),Z153)</f>
        <v>#REF!</v>
      </c>
      <c r="AB153" s="22" t="e">
        <f>SUM((((IF(#REF!,#REF!,0)*(1+elektraindex)^'3'!AB8))*#REF!),AA153)</f>
        <v>#REF!</v>
      </c>
      <c r="AC153" s="22" t="e">
        <f>SUM((((IF(#REF!,#REF!,0)*(1+elektraindex)^'3'!AC8))*#REF!),AB153)</f>
        <v>#REF!</v>
      </c>
      <c r="AD153" s="22" t="e">
        <f>SUM((((IF(#REF!,#REF!,0)*(1+elektraindex)^'3'!AD8))*#REF!),AC153)</f>
        <v>#REF!</v>
      </c>
      <c r="AE153" s="22" t="e">
        <f>SUM((((IF(#REF!,#REF!,0)*(1+elektraindex)^'3'!AE8))*#REF!),AD153)</f>
        <v>#REF!</v>
      </c>
      <c r="AF153" s="22" t="e">
        <f>SUM((((IF(#REF!,#REF!,0)*(1+elektraindex)^'3'!AF8))*#REF!),AE153)</f>
        <v>#REF!</v>
      </c>
      <c r="AG153" s="22" t="e">
        <f>SUM((((IF(#REF!,#REF!,0)*(1+elektraindex)^'3'!AG8))*#REF!),AF153)</f>
        <v>#REF!</v>
      </c>
      <c r="AH153" s="22" t="e">
        <f>SUM((((IF(#REF!,#REF!,0)*(1+elektraindex)^'3'!AH8))*#REF!),AG153)</f>
        <v>#REF!</v>
      </c>
      <c r="AI153" s="22" t="e">
        <f>SUM((((IF(#REF!,#REF!,0)*(1+elektraindex)^'3'!AI8))*#REF!),AH153)</f>
        <v>#REF!</v>
      </c>
      <c r="AJ153" s="22" t="e">
        <f>SUM((((IF(#REF!,#REF!,0)*(1+elektraindex)^'3'!AJ8))*#REF!),AI153)</f>
        <v>#REF!</v>
      </c>
      <c r="AK153" s="22" t="e">
        <f>SUM((((IF(#REF!,#REF!,0)*(1+elektraindex)^'3'!AK8))*#REF!),AJ153)</f>
        <v>#REF!</v>
      </c>
      <c r="AL153" s="22" t="e">
        <f>SUM((((IF(#REF!,#REF!,0)*(1+elektraindex)^'3'!AL8))*#REF!),AK153)</f>
        <v>#REF!</v>
      </c>
      <c r="AM153" s="22" t="e">
        <f>SUM((((IF(#REF!,#REF!,0)*(1+elektraindex)^'3'!AM8))*#REF!),AL153)</f>
        <v>#REF!</v>
      </c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</row>
    <row r="154" spans="1:59" ht="12.75" customHeight="1">
      <c r="A154" s="211"/>
      <c r="B154" s="2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 t="s">
        <v>70</v>
      </c>
      <c r="N154" s="22" t="e">
        <f>IF(#REF!,#REF!,0)*(1+Parameters!#REF!)^'3'!N8</f>
        <v>#REF!</v>
      </c>
      <c r="O154" s="22" t="e">
        <f>SUM((((IF(#REF!,#REF!,0)*(1+Parameters!#REF!)^'3'!O8))*#REF!),N154)</f>
        <v>#REF!</v>
      </c>
      <c r="P154" s="22" t="e">
        <f>SUM((((IF(#REF!,#REF!,0)*(1+Parameters!#REF!)^'3'!P8))*#REF!),O154)</f>
        <v>#REF!</v>
      </c>
      <c r="Q154" s="22" t="e">
        <f>SUM((((IF(#REF!,#REF!,0)*(1+Parameters!#REF!)^'3'!Q8))*#REF!),P154)</f>
        <v>#REF!</v>
      </c>
      <c r="R154" s="22" t="e">
        <f>SUM((((IF(#REF!,#REF!,0)*(1+Parameters!#REF!)^'3'!R8))*#REF!),Q154)</f>
        <v>#REF!</v>
      </c>
      <c r="S154" s="22" t="e">
        <f>SUM((((IF(#REF!,#REF!,0)*(1+Parameters!#REF!)^'3'!S8))*#REF!),R154)</f>
        <v>#REF!</v>
      </c>
      <c r="T154" s="22" t="e">
        <f>SUM((((IF(#REF!,#REF!,0)*(1+Parameters!#REF!)^'3'!T8))*#REF!),S154)</f>
        <v>#REF!</v>
      </c>
      <c r="U154" s="22" t="e">
        <f>SUM((((IF(#REF!,#REF!,0)*(1+Parameters!#REF!)^'3'!U8))*#REF!),T154)</f>
        <v>#REF!</v>
      </c>
      <c r="V154" s="22" t="e">
        <f>SUM((((IF(#REF!,#REF!,0)*(1+Parameters!#REF!)^'3'!V8))*#REF!),U154)</f>
        <v>#REF!</v>
      </c>
      <c r="W154" s="22" t="e">
        <f>SUM((((IF(#REF!,#REF!,0)*(1+Parameters!#REF!)^'3'!W8))*#REF!),V154)</f>
        <v>#REF!</v>
      </c>
      <c r="X154" s="22" t="e">
        <f>SUM((((IF(#REF!,#REF!,0)*(1+Parameters!#REF!)^'3'!X8))*#REF!),W154)</f>
        <v>#REF!</v>
      </c>
      <c r="Y154" s="22" t="e">
        <f>SUM((((IF(#REF!,#REF!,0)*(1+Parameters!#REF!)^'3'!Y8))*#REF!),X154)</f>
        <v>#REF!</v>
      </c>
      <c r="Z154" s="22" t="e">
        <f>SUM((((IF(#REF!,#REF!,0)*(1+Parameters!#REF!)^'3'!Z8))*#REF!),Y154)</f>
        <v>#REF!</v>
      </c>
      <c r="AA154" s="22" t="e">
        <f>SUM((((IF(#REF!,#REF!,0)*(1+Parameters!#REF!)^'3'!AA8))*#REF!),Z154)</f>
        <v>#REF!</v>
      </c>
      <c r="AB154" s="22" t="e">
        <f>SUM((((IF(#REF!,#REF!,0)*(1+Parameters!#REF!)^'3'!AB8))*#REF!),AA154)</f>
        <v>#REF!</v>
      </c>
      <c r="AC154" s="22" t="e">
        <f>SUM((((IF(#REF!,#REF!,0)*(1+Parameters!#REF!)^'3'!AC8))*#REF!),AB154)</f>
        <v>#REF!</v>
      </c>
      <c r="AD154" s="22" t="e">
        <f>SUM((((IF(#REF!,#REF!,0)*(1+Parameters!#REF!)^'3'!AD8))*#REF!),AC154)</f>
        <v>#REF!</v>
      </c>
      <c r="AE154" s="22" t="e">
        <f>SUM((((IF(#REF!,#REF!,0)*(1+Parameters!#REF!)^'3'!AE8))*#REF!),AD154)</f>
        <v>#REF!</v>
      </c>
      <c r="AF154" s="22" t="e">
        <f>SUM((((IF(#REF!,#REF!,0)*(1+Parameters!#REF!)^'3'!AF8))*#REF!),AE154)</f>
        <v>#REF!</v>
      </c>
      <c r="AG154" s="22" t="e">
        <f>SUM((((IF(#REF!,#REF!,0)*(1+Parameters!#REF!)^'3'!AG8))*#REF!),AF154)</f>
        <v>#REF!</v>
      </c>
      <c r="AH154" s="22" t="e">
        <f>SUM((((IF(#REF!,#REF!,0)*(1+Parameters!#REF!)^'3'!AH8))*#REF!),AG154)</f>
        <v>#REF!</v>
      </c>
      <c r="AI154" s="22" t="e">
        <f>SUM((((IF(#REF!,#REF!,0)*(1+Parameters!#REF!)^'3'!AI8))*#REF!),AH154)</f>
        <v>#REF!</v>
      </c>
      <c r="AJ154" s="22" t="e">
        <f>SUM((((IF(#REF!,#REF!,0)*(1+Parameters!#REF!)^'3'!AJ8))*#REF!),AI154)</f>
        <v>#REF!</v>
      </c>
      <c r="AK154" s="22" t="e">
        <f>SUM((((IF(#REF!,#REF!,0)*(1+Parameters!#REF!)^'3'!AK8))*#REF!),AJ154)</f>
        <v>#REF!</v>
      </c>
      <c r="AL154" s="22" t="e">
        <f>SUM((((IF(#REF!,#REF!,0)*(1+Parameters!#REF!)^'3'!AL8))*#REF!),AK154)</f>
        <v>#REF!</v>
      </c>
      <c r="AM154" s="22" t="e">
        <f>SUM((((IF(#REF!,#REF!,0)*(1+Parameters!#REF!)^'3'!AM8))*#REF!),AL154)</f>
        <v>#REF!</v>
      </c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</row>
    <row r="155" spans="1:59" ht="12.75" customHeight="1">
      <c r="A155" s="211"/>
      <c r="B155" s="2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</row>
    <row r="156" spans="1:59" ht="12.75" customHeight="1">
      <c r="A156" s="211"/>
      <c r="B156" s="2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</row>
    <row r="157" spans="1:59" ht="12.75" customHeight="1">
      <c r="A157" s="211"/>
      <c r="B157" s="2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</row>
    <row r="158" spans="1:59" ht="12.75" customHeight="1">
      <c r="A158" s="211"/>
      <c r="B158" s="2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</row>
    <row r="159" spans="1:59" ht="12.75" customHeight="1">
      <c r="A159" s="211"/>
      <c r="B159" s="2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</row>
    <row r="160" spans="1:59" ht="12.75" customHeight="1">
      <c r="A160" s="211"/>
      <c r="B160" s="2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</row>
    <row r="161" spans="1:59" ht="12.75" customHeight="1">
      <c r="A161" s="211"/>
      <c r="B161" s="2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</row>
    <row r="162" spans="1:59" ht="12.75" customHeight="1">
      <c r="A162" s="211"/>
      <c r="B162" s="2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</row>
    <row r="163" spans="1:59" ht="12.75" customHeight="1">
      <c r="A163" s="211"/>
      <c r="B163" s="2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</row>
    <row r="164" spans="1:59" ht="12.75" customHeight="1">
      <c r="A164" s="211"/>
      <c r="B164" s="2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</row>
    <row r="165" spans="1:59" ht="12.75" customHeight="1">
      <c r="A165" s="211"/>
      <c r="B165" s="2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  <c r="AM165" s="211"/>
      <c r="AN165" s="211"/>
      <c r="AO165" s="211"/>
      <c r="AP165" s="211"/>
      <c r="AQ165" s="211"/>
      <c r="AR165" s="211"/>
      <c r="AS165" s="211"/>
      <c r="AT165" s="211"/>
      <c r="AU165" s="211"/>
      <c r="AV165" s="211"/>
      <c r="AW165" s="211"/>
      <c r="AX165" s="211"/>
      <c r="AY165" s="211"/>
      <c r="AZ165" s="211"/>
      <c r="BA165" s="211"/>
      <c r="BB165" s="211"/>
      <c r="BC165" s="211"/>
      <c r="BD165" s="211"/>
      <c r="BE165" s="211"/>
      <c r="BF165" s="211"/>
      <c r="BG165" s="211"/>
    </row>
    <row r="166" spans="1:59" ht="12.75" customHeight="1">
      <c r="A166" s="211"/>
      <c r="B166" s="2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</row>
    <row r="167" spans="1:59" ht="12.75" customHeight="1">
      <c r="A167" s="211"/>
      <c r="B167" s="2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  <c r="AM167" s="211"/>
      <c r="AN167" s="211"/>
      <c r="AO167" s="211"/>
      <c r="AP167" s="211"/>
      <c r="AQ167" s="211"/>
      <c r="AR167" s="211"/>
      <c r="AS167" s="211"/>
      <c r="AT167" s="211"/>
      <c r="AU167" s="211"/>
      <c r="AV167" s="211"/>
      <c r="AW167" s="211"/>
      <c r="AX167" s="211"/>
      <c r="AY167" s="211"/>
      <c r="AZ167" s="211"/>
      <c r="BA167" s="211"/>
      <c r="BB167" s="211"/>
      <c r="BC167" s="211"/>
      <c r="BD167" s="211"/>
      <c r="BE167" s="211"/>
      <c r="BF167" s="211"/>
      <c r="BG167" s="211"/>
    </row>
    <row r="168" spans="1:59" ht="12.75" customHeight="1">
      <c r="A168" s="211"/>
      <c r="B168" s="2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211"/>
      <c r="BB168" s="211"/>
      <c r="BC168" s="211"/>
      <c r="BD168" s="211"/>
      <c r="BE168" s="211"/>
      <c r="BF168" s="211"/>
      <c r="BG168" s="211"/>
    </row>
    <row r="169" spans="1:59" ht="12.75" customHeight="1">
      <c r="A169" s="211"/>
      <c r="B169" s="2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</row>
    <row r="170" spans="1:59" ht="12.75" customHeight="1">
      <c r="A170" s="211"/>
      <c r="B170" s="2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</row>
    <row r="171" spans="1:59" ht="12.75" customHeight="1">
      <c r="A171" s="211"/>
      <c r="B171" s="2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</row>
    <row r="172" spans="1:59" ht="12.75" customHeight="1">
      <c r="A172" s="211"/>
      <c r="B172" s="2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</row>
    <row r="173" spans="1:59" ht="12.75" customHeight="1">
      <c r="A173" s="211"/>
      <c r="B173" s="2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</row>
    <row r="174" spans="1:59" ht="12.75" customHeight="1">
      <c r="A174" s="211"/>
      <c r="B174" s="2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</row>
    <row r="175" spans="1:59" ht="12.75" customHeight="1">
      <c r="A175" s="211"/>
      <c r="B175" s="2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</row>
    <row r="176" spans="1:59" ht="12.75" customHeight="1">
      <c r="A176" s="211"/>
      <c r="B176" s="2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</row>
    <row r="177" spans="1:59" ht="12.75" customHeight="1">
      <c r="A177" s="211"/>
      <c r="B177" s="2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</row>
    <row r="178" spans="1:59" ht="12.75" customHeight="1">
      <c r="A178" s="211"/>
      <c r="B178" s="2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  <c r="AM178" s="211"/>
      <c r="AN178" s="211"/>
      <c r="AO178" s="211"/>
      <c r="AP178" s="211"/>
      <c r="AQ178" s="211"/>
      <c r="AR178" s="211"/>
      <c r="AS178" s="211"/>
      <c r="AT178" s="211"/>
      <c r="AU178" s="211"/>
      <c r="AV178" s="211"/>
      <c r="AW178" s="211"/>
      <c r="AX178" s="211"/>
      <c r="AY178" s="211"/>
      <c r="AZ178" s="211"/>
      <c r="BA178" s="211"/>
      <c r="BB178" s="211"/>
      <c r="BC178" s="211"/>
      <c r="BD178" s="211"/>
      <c r="BE178" s="211"/>
      <c r="BF178" s="211"/>
      <c r="BG178" s="211"/>
    </row>
    <row r="179" spans="1:59" ht="12.75" customHeight="1">
      <c r="A179" s="211"/>
      <c r="B179" s="2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  <c r="AM179" s="211"/>
      <c r="AN179" s="211"/>
      <c r="AO179" s="211"/>
      <c r="AP179" s="211"/>
      <c r="AQ179" s="211"/>
      <c r="AR179" s="211"/>
      <c r="AS179" s="211"/>
      <c r="AT179" s="211"/>
      <c r="AU179" s="211"/>
      <c r="AV179" s="211"/>
      <c r="AW179" s="211"/>
      <c r="AX179" s="211"/>
      <c r="AY179" s="211"/>
      <c r="AZ179" s="211"/>
      <c r="BA179" s="211"/>
      <c r="BB179" s="211"/>
      <c r="BC179" s="211"/>
      <c r="BD179" s="211"/>
      <c r="BE179" s="211"/>
      <c r="BF179" s="211"/>
      <c r="BG179" s="211"/>
    </row>
    <row r="180" spans="1:59" ht="12.75" customHeight="1">
      <c r="A180" s="211"/>
      <c r="B180" s="2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  <c r="AM180" s="211"/>
      <c r="AN180" s="211"/>
      <c r="AO180" s="211"/>
      <c r="AP180" s="211"/>
      <c r="AQ180" s="211"/>
      <c r="AR180" s="211"/>
      <c r="AS180" s="211"/>
      <c r="AT180" s="211"/>
      <c r="AU180" s="211"/>
      <c r="AV180" s="211"/>
      <c r="AW180" s="211"/>
      <c r="AX180" s="211"/>
      <c r="AY180" s="211"/>
      <c r="AZ180" s="211"/>
      <c r="BA180" s="211"/>
      <c r="BB180" s="211"/>
      <c r="BC180" s="211"/>
      <c r="BD180" s="211"/>
      <c r="BE180" s="211"/>
      <c r="BF180" s="211"/>
      <c r="BG180" s="211"/>
    </row>
    <row r="181" spans="1:59" ht="12.75" customHeight="1">
      <c r="A181" s="211"/>
      <c r="B181" s="2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  <c r="AM181" s="211"/>
      <c r="AN181" s="211"/>
      <c r="AO181" s="211"/>
      <c r="AP181" s="211"/>
      <c r="AQ181" s="211"/>
      <c r="AR181" s="211"/>
      <c r="AS181" s="211"/>
      <c r="AT181" s="211"/>
      <c r="AU181" s="211"/>
      <c r="AV181" s="211"/>
      <c r="AW181" s="211"/>
      <c r="AX181" s="211"/>
      <c r="AY181" s="211"/>
      <c r="AZ181" s="211"/>
      <c r="BA181" s="211"/>
      <c r="BB181" s="211"/>
      <c r="BC181" s="211"/>
      <c r="BD181" s="211"/>
      <c r="BE181" s="211"/>
      <c r="BF181" s="211"/>
      <c r="BG181" s="211"/>
    </row>
    <row r="182" spans="1:59" ht="12.75" customHeight="1">
      <c r="A182" s="211"/>
      <c r="B182" s="2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  <c r="AM182" s="211"/>
      <c r="AN182" s="211"/>
      <c r="AO182" s="211"/>
      <c r="AP182" s="211"/>
      <c r="AQ182" s="211"/>
      <c r="AR182" s="211"/>
      <c r="AS182" s="211"/>
      <c r="AT182" s="211"/>
      <c r="AU182" s="211"/>
      <c r="AV182" s="211"/>
      <c r="AW182" s="211"/>
      <c r="AX182" s="211"/>
      <c r="AY182" s="211"/>
      <c r="AZ182" s="211"/>
      <c r="BA182" s="211"/>
      <c r="BB182" s="211"/>
      <c r="BC182" s="211"/>
      <c r="BD182" s="211"/>
      <c r="BE182" s="211"/>
      <c r="BF182" s="211"/>
      <c r="BG182" s="211"/>
    </row>
    <row r="183" spans="1:59" ht="12.75" customHeight="1">
      <c r="A183" s="211"/>
      <c r="B183" s="2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  <c r="AM183" s="211"/>
      <c r="AN183" s="211"/>
      <c r="AO183" s="211"/>
      <c r="AP183" s="211"/>
      <c r="AQ183" s="211"/>
      <c r="AR183" s="211"/>
      <c r="AS183" s="211"/>
      <c r="AT183" s="211"/>
      <c r="AU183" s="211"/>
      <c r="AV183" s="211"/>
      <c r="AW183" s="211"/>
      <c r="AX183" s="211"/>
      <c r="AY183" s="211"/>
      <c r="AZ183" s="211"/>
      <c r="BA183" s="211"/>
      <c r="BB183" s="211"/>
      <c r="BC183" s="211"/>
      <c r="BD183" s="211"/>
      <c r="BE183" s="211"/>
      <c r="BF183" s="211"/>
      <c r="BG183" s="211"/>
    </row>
    <row r="184" spans="1:59" ht="12.75" customHeight="1">
      <c r="A184" s="211"/>
      <c r="B184" s="2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  <c r="AM184" s="211"/>
      <c r="AN184" s="211"/>
      <c r="AO184" s="211"/>
      <c r="AP184" s="211"/>
      <c r="AQ184" s="211"/>
      <c r="AR184" s="211"/>
      <c r="AS184" s="211"/>
      <c r="AT184" s="211"/>
      <c r="AU184" s="211"/>
      <c r="AV184" s="211"/>
      <c r="AW184" s="211"/>
      <c r="AX184" s="211"/>
      <c r="AY184" s="211"/>
      <c r="AZ184" s="211"/>
      <c r="BA184" s="211"/>
      <c r="BB184" s="211"/>
      <c r="BC184" s="211"/>
      <c r="BD184" s="211"/>
      <c r="BE184" s="211"/>
      <c r="BF184" s="211"/>
      <c r="BG184" s="211"/>
    </row>
    <row r="185" spans="1:59" ht="12.75" customHeight="1">
      <c r="A185" s="211"/>
      <c r="B185" s="2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  <c r="AM185" s="211"/>
      <c r="AN185" s="211"/>
      <c r="AO185" s="211"/>
      <c r="AP185" s="211"/>
      <c r="AQ185" s="211"/>
      <c r="AR185" s="211"/>
      <c r="AS185" s="211"/>
      <c r="AT185" s="211"/>
      <c r="AU185" s="211"/>
      <c r="AV185" s="211"/>
      <c r="AW185" s="211"/>
      <c r="AX185" s="211"/>
      <c r="AY185" s="211"/>
      <c r="AZ185" s="211"/>
      <c r="BA185" s="211"/>
      <c r="BB185" s="211"/>
      <c r="BC185" s="211"/>
      <c r="BD185" s="211"/>
      <c r="BE185" s="211"/>
      <c r="BF185" s="211"/>
      <c r="BG185" s="211"/>
    </row>
    <row r="186" spans="1:59" ht="12.75" customHeight="1">
      <c r="A186" s="211"/>
      <c r="B186" s="2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  <c r="AM186" s="211"/>
      <c r="AN186" s="211"/>
      <c r="AO186" s="211"/>
      <c r="AP186" s="211"/>
      <c r="AQ186" s="211"/>
      <c r="AR186" s="211"/>
      <c r="AS186" s="211"/>
      <c r="AT186" s="211"/>
      <c r="AU186" s="211"/>
      <c r="AV186" s="211"/>
      <c r="AW186" s="211"/>
      <c r="AX186" s="211"/>
      <c r="AY186" s="211"/>
      <c r="AZ186" s="211"/>
      <c r="BA186" s="211"/>
      <c r="BB186" s="211"/>
      <c r="BC186" s="211"/>
      <c r="BD186" s="211"/>
      <c r="BE186" s="211"/>
      <c r="BF186" s="211"/>
      <c r="BG186" s="211"/>
    </row>
    <row r="187" spans="1:59" ht="12.75" customHeight="1">
      <c r="A187" s="211"/>
      <c r="B187" s="2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</row>
    <row r="188" spans="1:59" ht="12.75" customHeight="1">
      <c r="A188" s="211"/>
      <c r="B188" s="2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</row>
    <row r="189" spans="1:59" ht="12.75" customHeight="1">
      <c r="A189" s="211"/>
      <c r="B189" s="2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</row>
    <row r="190" spans="1:59" ht="12.75" customHeight="1">
      <c r="A190" s="211"/>
      <c r="B190" s="2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</row>
    <row r="191" spans="1:59" ht="12.75" customHeight="1">
      <c r="A191" s="211"/>
      <c r="B191" s="2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</row>
    <row r="192" spans="1:59" ht="12.75" customHeight="1">
      <c r="A192" s="211"/>
      <c r="B192" s="2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</row>
    <row r="193" spans="1:59" ht="12.75" customHeight="1">
      <c r="A193" s="211"/>
      <c r="B193" s="2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</row>
    <row r="194" spans="1:59" ht="12.75" customHeight="1">
      <c r="A194" s="211"/>
      <c r="B194" s="2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</row>
    <row r="195" spans="1:59" ht="12.75" customHeight="1">
      <c r="A195" s="211"/>
      <c r="B195" s="2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</row>
    <row r="196" spans="1:59" ht="12.75" customHeight="1">
      <c r="A196" s="211"/>
      <c r="B196" s="2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</row>
    <row r="197" spans="1:59" ht="12.75" customHeight="1">
      <c r="A197" s="211"/>
      <c r="B197" s="2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  <c r="AM197" s="211"/>
      <c r="AN197" s="211"/>
      <c r="AO197" s="211"/>
      <c r="AP197" s="211"/>
      <c r="AQ197" s="211"/>
      <c r="AR197" s="211"/>
      <c r="AS197" s="211"/>
      <c r="AT197" s="211"/>
      <c r="AU197" s="211"/>
      <c r="AV197" s="211"/>
      <c r="AW197" s="211"/>
      <c r="AX197" s="211"/>
      <c r="AY197" s="211"/>
      <c r="AZ197" s="211"/>
      <c r="BA197" s="211"/>
      <c r="BB197" s="211"/>
      <c r="BC197" s="211"/>
      <c r="BD197" s="211"/>
      <c r="BE197" s="211"/>
      <c r="BF197" s="211"/>
      <c r="BG197" s="211"/>
    </row>
    <row r="198" spans="1:59" ht="12.75" customHeight="1">
      <c r="A198" s="211"/>
      <c r="B198" s="2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  <c r="AM198" s="211"/>
      <c r="AN198" s="211"/>
      <c r="AO198" s="211"/>
      <c r="AP198" s="211"/>
      <c r="AQ198" s="211"/>
      <c r="AR198" s="211"/>
      <c r="AS198" s="211"/>
      <c r="AT198" s="211"/>
      <c r="AU198" s="211"/>
      <c r="AV198" s="211"/>
      <c r="AW198" s="211"/>
      <c r="AX198" s="211"/>
      <c r="AY198" s="211"/>
      <c r="AZ198" s="211"/>
      <c r="BA198" s="211"/>
      <c r="BB198" s="211"/>
      <c r="BC198" s="211"/>
      <c r="BD198" s="211"/>
      <c r="BE198" s="211"/>
      <c r="BF198" s="211"/>
      <c r="BG198" s="211"/>
    </row>
    <row r="199" spans="1:59" ht="12.75" customHeight="1">
      <c r="A199" s="211"/>
      <c r="B199" s="2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  <c r="AM199" s="211"/>
      <c r="AN199" s="211"/>
      <c r="AO199" s="211"/>
      <c r="AP199" s="211"/>
      <c r="AQ199" s="211"/>
      <c r="AR199" s="211"/>
      <c r="AS199" s="211"/>
      <c r="AT199" s="211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211"/>
      <c r="BE199" s="211"/>
      <c r="BF199" s="211"/>
      <c r="BG199" s="211"/>
    </row>
    <row r="200" spans="1:59" ht="12.75" customHeight="1">
      <c r="A200" s="211"/>
      <c r="B200" s="2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  <c r="AM200" s="211"/>
      <c r="AN200" s="211"/>
      <c r="AO200" s="211"/>
      <c r="AP200" s="211"/>
      <c r="AQ200" s="211"/>
      <c r="AR200" s="211"/>
      <c r="AS200" s="211"/>
      <c r="AT200" s="211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211"/>
      <c r="BE200" s="211"/>
      <c r="BF200" s="211"/>
      <c r="BG200" s="211"/>
    </row>
    <row r="201" spans="1:59" ht="12.75" customHeight="1">
      <c r="A201" s="211"/>
      <c r="B201" s="2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  <c r="AM201" s="211"/>
      <c r="AN201" s="211"/>
      <c r="AO201" s="211"/>
      <c r="AP201" s="211"/>
      <c r="AQ201" s="211"/>
      <c r="AR201" s="211"/>
      <c r="AS201" s="211"/>
      <c r="AT201" s="211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</row>
    <row r="202" spans="1:59" ht="12.75" customHeight="1">
      <c r="A202" s="211"/>
      <c r="B202" s="2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</row>
    <row r="203" spans="1:59" ht="12.75" customHeight="1">
      <c r="A203" s="211"/>
      <c r="B203" s="2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</row>
    <row r="204" spans="1:59" ht="12.75" customHeight="1">
      <c r="A204" s="211"/>
      <c r="B204" s="2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</row>
    <row r="205" spans="1:59" ht="12.75" customHeight="1">
      <c r="A205" s="211"/>
      <c r="B205" s="2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</row>
    <row r="206" spans="1:59" ht="12.75" customHeight="1">
      <c r="A206" s="211"/>
      <c r="B206" s="2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</row>
    <row r="207" spans="1:59" ht="12.75" customHeight="1">
      <c r="A207" s="211"/>
      <c r="B207" s="2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</row>
    <row r="208" spans="1:59" ht="12.75" customHeight="1">
      <c r="A208" s="211"/>
      <c r="B208" s="2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</row>
    <row r="209" spans="1:59" ht="12.75" customHeight="1">
      <c r="A209" s="211"/>
      <c r="B209" s="2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</row>
    <row r="210" spans="1:59" ht="12.75" customHeight="1">
      <c r="A210" s="211"/>
      <c r="B210" s="2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</row>
    <row r="211" spans="1:59" ht="12.75" customHeight="1">
      <c r="A211" s="211"/>
      <c r="B211" s="2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</row>
    <row r="212" spans="1:59" ht="12.75" customHeight="1">
      <c r="A212" s="211"/>
      <c r="B212" s="2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</row>
    <row r="213" spans="1:59" ht="12.75" customHeight="1">
      <c r="A213" s="211"/>
      <c r="B213" s="2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</row>
    <row r="214" spans="1:59" ht="12.75" customHeight="1">
      <c r="A214" s="211"/>
      <c r="B214" s="2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1"/>
      <c r="AP214" s="211"/>
      <c r="AQ214" s="211"/>
      <c r="AR214" s="211"/>
      <c r="AS214" s="211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</row>
    <row r="215" spans="1:59" ht="12.75" customHeight="1">
      <c r="A215" s="211"/>
      <c r="B215" s="2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</row>
    <row r="216" spans="1:59" ht="12.75" customHeight="1">
      <c r="A216" s="211"/>
      <c r="B216" s="2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  <c r="AM216" s="211"/>
      <c r="AN216" s="211"/>
      <c r="AO216" s="211"/>
      <c r="AP216" s="211"/>
      <c r="AQ216" s="211"/>
      <c r="AR216" s="211"/>
      <c r="AS216" s="211"/>
      <c r="AT216" s="211"/>
      <c r="AU216" s="211"/>
      <c r="AV216" s="211"/>
      <c r="AW216" s="211"/>
      <c r="AX216" s="211"/>
      <c r="AY216" s="211"/>
      <c r="AZ216" s="211"/>
      <c r="BA216" s="211"/>
      <c r="BB216" s="211"/>
      <c r="BC216" s="211"/>
      <c r="BD216" s="211"/>
      <c r="BE216" s="211"/>
      <c r="BF216" s="211"/>
      <c r="BG216" s="211"/>
    </row>
    <row r="217" spans="1:59" ht="12.75" customHeight="1">
      <c r="A217" s="211"/>
      <c r="B217" s="2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  <c r="AM217" s="211"/>
      <c r="AN217" s="211"/>
      <c r="AO217" s="211"/>
      <c r="AP217" s="211"/>
      <c r="AQ217" s="211"/>
      <c r="AR217" s="211"/>
      <c r="AS217" s="211"/>
      <c r="AT217" s="211"/>
      <c r="AU217" s="211"/>
      <c r="AV217" s="211"/>
      <c r="AW217" s="211"/>
      <c r="AX217" s="211"/>
      <c r="AY217" s="211"/>
      <c r="AZ217" s="211"/>
      <c r="BA217" s="211"/>
      <c r="BB217" s="211"/>
      <c r="BC217" s="211"/>
      <c r="BD217" s="211"/>
      <c r="BE217" s="211"/>
      <c r="BF217" s="211"/>
      <c r="BG217" s="211"/>
    </row>
    <row r="218" spans="1:59" ht="12.75" customHeight="1">
      <c r="A218" s="211"/>
      <c r="B218" s="2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  <c r="AM218" s="211"/>
      <c r="AN218" s="211"/>
      <c r="AO218" s="211"/>
      <c r="AP218" s="211"/>
      <c r="AQ218" s="211"/>
      <c r="AR218" s="211"/>
      <c r="AS218" s="211"/>
      <c r="AT218" s="211"/>
      <c r="AU218" s="211"/>
      <c r="AV218" s="211"/>
      <c r="AW218" s="211"/>
      <c r="AX218" s="211"/>
      <c r="AY218" s="211"/>
      <c r="AZ218" s="211"/>
      <c r="BA218" s="211"/>
      <c r="BB218" s="211"/>
      <c r="BC218" s="211"/>
      <c r="BD218" s="211"/>
      <c r="BE218" s="211"/>
      <c r="BF218" s="211"/>
      <c r="BG218" s="211"/>
    </row>
    <row r="219" spans="1:59" ht="12.75" customHeight="1">
      <c r="A219" s="211"/>
      <c r="B219" s="2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  <c r="AM219" s="211"/>
      <c r="AN219" s="211"/>
      <c r="AO219" s="211"/>
      <c r="AP219" s="211"/>
      <c r="AQ219" s="211"/>
      <c r="AR219" s="211"/>
      <c r="AS219" s="211"/>
      <c r="AT219" s="211"/>
      <c r="AU219" s="211"/>
      <c r="AV219" s="211"/>
      <c r="AW219" s="211"/>
      <c r="AX219" s="211"/>
      <c r="AY219" s="211"/>
      <c r="AZ219" s="211"/>
      <c r="BA219" s="211"/>
      <c r="BB219" s="211"/>
      <c r="BC219" s="211"/>
      <c r="BD219" s="211"/>
      <c r="BE219" s="211"/>
      <c r="BF219" s="211"/>
      <c r="BG219" s="211"/>
    </row>
    <row r="220" spans="1:59" ht="12.75" customHeight="1">
      <c r="A220" s="211"/>
      <c r="B220" s="2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  <c r="AM220" s="211"/>
      <c r="AN220" s="211"/>
      <c r="AO220" s="211"/>
      <c r="AP220" s="211"/>
      <c r="AQ220" s="211"/>
      <c r="AR220" s="211"/>
      <c r="AS220" s="211"/>
      <c r="AT220" s="211"/>
      <c r="AU220" s="211"/>
      <c r="AV220" s="211"/>
      <c r="AW220" s="211"/>
      <c r="AX220" s="211"/>
      <c r="AY220" s="211"/>
      <c r="AZ220" s="211"/>
      <c r="BA220" s="211"/>
      <c r="BB220" s="211"/>
      <c r="BC220" s="211"/>
      <c r="BD220" s="211"/>
      <c r="BE220" s="211"/>
      <c r="BF220" s="211"/>
      <c r="BG220" s="211"/>
    </row>
    <row r="221" spans="1:59" ht="12.75" customHeight="1">
      <c r="A221" s="211"/>
      <c r="B221" s="2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  <c r="AM221" s="211"/>
      <c r="AN221" s="211"/>
      <c r="AO221" s="211"/>
      <c r="AP221" s="211"/>
      <c r="AQ221" s="211"/>
      <c r="AR221" s="211"/>
      <c r="AS221" s="211"/>
      <c r="AT221" s="211"/>
      <c r="AU221" s="211"/>
      <c r="AV221" s="211"/>
      <c r="AW221" s="211"/>
      <c r="AX221" s="211"/>
      <c r="AY221" s="211"/>
      <c r="AZ221" s="211"/>
      <c r="BA221" s="211"/>
      <c r="BB221" s="211"/>
      <c r="BC221" s="211"/>
      <c r="BD221" s="211"/>
      <c r="BE221" s="211"/>
      <c r="BF221" s="211"/>
      <c r="BG221" s="211"/>
    </row>
    <row r="222" spans="1:59" ht="12.75" customHeight="1">
      <c r="A222" s="211"/>
      <c r="B222" s="2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  <c r="AM222" s="211"/>
      <c r="AN222" s="211"/>
      <c r="AO222" s="211"/>
      <c r="AP222" s="211"/>
      <c r="AQ222" s="211"/>
      <c r="AR222" s="211"/>
      <c r="AS222" s="211"/>
      <c r="AT222" s="211"/>
      <c r="AU222" s="211"/>
      <c r="AV222" s="211"/>
      <c r="AW222" s="211"/>
      <c r="AX222" s="211"/>
      <c r="AY222" s="211"/>
      <c r="AZ222" s="211"/>
      <c r="BA222" s="211"/>
      <c r="BB222" s="211"/>
      <c r="BC222" s="211"/>
      <c r="BD222" s="211"/>
      <c r="BE222" s="211"/>
      <c r="BF222" s="211"/>
      <c r="BG222" s="211"/>
    </row>
    <row r="223" spans="1:59" ht="12.75" customHeight="1">
      <c r="A223" s="211"/>
      <c r="B223" s="2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  <c r="AM223" s="211"/>
      <c r="AN223" s="211"/>
      <c r="AO223" s="211"/>
      <c r="AP223" s="211"/>
      <c r="AQ223" s="211"/>
      <c r="AR223" s="211"/>
      <c r="AS223" s="211"/>
      <c r="AT223" s="211"/>
      <c r="AU223" s="211"/>
      <c r="AV223" s="211"/>
      <c r="AW223" s="211"/>
      <c r="AX223" s="211"/>
      <c r="AY223" s="211"/>
      <c r="AZ223" s="211"/>
      <c r="BA223" s="211"/>
      <c r="BB223" s="211"/>
      <c r="BC223" s="211"/>
      <c r="BD223" s="211"/>
      <c r="BE223" s="211"/>
      <c r="BF223" s="211"/>
      <c r="BG223" s="211"/>
    </row>
    <row r="224" spans="1:59" ht="12.75" customHeight="1">
      <c r="A224" s="211"/>
      <c r="B224" s="2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  <c r="AM224" s="211"/>
      <c r="AN224" s="211"/>
      <c r="AO224" s="211"/>
      <c r="AP224" s="211"/>
      <c r="AQ224" s="211"/>
      <c r="AR224" s="211"/>
      <c r="AS224" s="211"/>
      <c r="AT224" s="211"/>
      <c r="AU224" s="211"/>
      <c r="AV224" s="211"/>
      <c r="AW224" s="211"/>
      <c r="AX224" s="211"/>
      <c r="AY224" s="211"/>
      <c r="AZ224" s="211"/>
      <c r="BA224" s="211"/>
      <c r="BB224" s="211"/>
      <c r="BC224" s="211"/>
      <c r="BD224" s="211"/>
      <c r="BE224" s="211"/>
      <c r="BF224" s="211"/>
      <c r="BG224" s="211"/>
    </row>
    <row r="225" spans="1:59" ht="12.75" customHeight="1">
      <c r="A225" s="211"/>
      <c r="B225" s="2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  <c r="AM225" s="211"/>
      <c r="AN225" s="211"/>
      <c r="AO225" s="211"/>
      <c r="AP225" s="211"/>
      <c r="AQ225" s="211"/>
      <c r="AR225" s="211"/>
      <c r="AS225" s="211"/>
      <c r="AT225" s="211"/>
      <c r="AU225" s="211"/>
      <c r="AV225" s="211"/>
      <c r="AW225" s="211"/>
      <c r="AX225" s="211"/>
      <c r="AY225" s="211"/>
      <c r="AZ225" s="211"/>
      <c r="BA225" s="211"/>
      <c r="BB225" s="211"/>
      <c r="BC225" s="211"/>
      <c r="BD225" s="211"/>
      <c r="BE225" s="211"/>
      <c r="BF225" s="211"/>
      <c r="BG225" s="211"/>
    </row>
    <row r="226" spans="1:59" ht="12.75" customHeight="1">
      <c r="A226" s="211"/>
      <c r="B226" s="2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  <c r="AM226" s="211"/>
      <c r="AN226" s="211"/>
      <c r="AO226" s="211"/>
      <c r="AP226" s="211"/>
      <c r="AQ226" s="211"/>
      <c r="AR226" s="211"/>
      <c r="AS226" s="211"/>
      <c r="AT226" s="211"/>
      <c r="AU226" s="211"/>
      <c r="AV226" s="211"/>
      <c r="AW226" s="211"/>
      <c r="AX226" s="211"/>
      <c r="AY226" s="211"/>
      <c r="AZ226" s="211"/>
      <c r="BA226" s="211"/>
      <c r="BB226" s="211"/>
      <c r="BC226" s="211"/>
      <c r="BD226" s="211"/>
      <c r="BE226" s="211"/>
      <c r="BF226" s="211"/>
      <c r="BG226" s="211"/>
    </row>
    <row r="227" spans="1:59" ht="12.75" customHeight="1">
      <c r="A227" s="211"/>
      <c r="B227" s="2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1"/>
      <c r="AP227" s="211"/>
      <c r="AQ227" s="211"/>
      <c r="AR227" s="211"/>
      <c r="AS227" s="211"/>
      <c r="AT227" s="211"/>
      <c r="AU227" s="211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</row>
    <row r="228" spans="1:59" ht="12.75" customHeight="1">
      <c r="A228" s="211"/>
      <c r="B228" s="2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1"/>
      <c r="AP228" s="211"/>
      <c r="AQ228" s="211"/>
      <c r="AR228" s="211"/>
      <c r="AS228" s="211"/>
      <c r="AT228" s="211"/>
      <c r="AU228" s="211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</row>
    <row r="229" spans="1:59" ht="12.75" customHeight="1">
      <c r="A229" s="211"/>
      <c r="B229" s="2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1"/>
      <c r="AP229" s="211"/>
      <c r="AQ229" s="211"/>
      <c r="AR229" s="211"/>
      <c r="AS229" s="211"/>
      <c r="AT229" s="211"/>
      <c r="AU229" s="211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</row>
    <row r="230" spans="1:59" ht="12.75" customHeight="1">
      <c r="A230" s="211"/>
      <c r="B230" s="2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1"/>
      <c r="AP230" s="211"/>
      <c r="AQ230" s="211"/>
      <c r="AR230" s="211"/>
      <c r="AS230" s="211"/>
      <c r="AT230" s="211"/>
      <c r="AU230" s="211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</row>
    <row r="231" spans="1:59" ht="12.75" customHeight="1">
      <c r="A231" s="211"/>
      <c r="B231" s="2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1"/>
      <c r="AP231" s="211"/>
      <c r="AQ231" s="211"/>
      <c r="AR231" s="211"/>
      <c r="AS231" s="211"/>
      <c r="AT231" s="211"/>
      <c r="AU231" s="211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</row>
    <row r="232" spans="1:59" ht="12.75" customHeight="1">
      <c r="A232" s="211"/>
      <c r="B232" s="2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</row>
    <row r="233" spans="1:59" ht="12.75" customHeight="1">
      <c r="A233" s="211"/>
      <c r="B233" s="2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</row>
    <row r="234" spans="1:59" ht="12.75" customHeight="1">
      <c r="A234" s="211"/>
      <c r="B234" s="2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1"/>
      <c r="AP234" s="211"/>
      <c r="AQ234" s="211"/>
      <c r="AR234" s="211"/>
      <c r="AS234" s="211"/>
      <c r="AT234" s="211"/>
      <c r="AU234" s="211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</row>
    <row r="235" spans="1:59" ht="12.75" customHeight="1">
      <c r="A235" s="211"/>
      <c r="B235" s="2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</row>
    <row r="236" spans="1:59" ht="12.75" customHeight="1">
      <c r="A236" s="211"/>
      <c r="B236" s="2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  <c r="AM236" s="211"/>
      <c r="AN236" s="211"/>
      <c r="AO236" s="211"/>
      <c r="AP236" s="211"/>
      <c r="AQ236" s="211"/>
      <c r="AR236" s="211"/>
      <c r="AS236" s="211"/>
      <c r="AT236" s="211"/>
      <c r="AU236" s="211"/>
      <c r="AV236" s="211"/>
      <c r="AW236" s="211"/>
      <c r="AX236" s="211"/>
      <c r="AY236" s="211"/>
      <c r="AZ236" s="211"/>
      <c r="BA236" s="211"/>
      <c r="BB236" s="211"/>
      <c r="BC236" s="211"/>
      <c r="BD236" s="211"/>
      <c r="BE236" s="211"/>
      <c r="BF236" s="211"/>
      <c r="BG236" s="211"/>
    </row>
    <row r="237" spans="1:59" ht="12.75" customHeight="1">
      <c r="A237" s="211"/>
      <c r="B237" s="2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  <c r="AM237" s="211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211"/>
      <c r="BC237" s="211"/>
      <c r="BD237" s="211"/>
      <c r="BE237" s="211"/>
      <c r="BF237" s="211"/>
      <c r="BG237" s="211"/>
    </row>
    <row r="238" spans="1:59" ht="12.75" customHeight="1">
      <c r="A238" s="211"/>
      <c r="B238" s="2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  <c r="AM238" s="211"/>
      <c r="AN238" s="211"/>
      <c r="AO238" s="211"/>
      <c r="AP238" s="211"/>
      <c r="AQ238" s="211"/>
      <c r="AR238" s="211"/>
      <c r="AS238" s="211"/>
      <c r="AT238" s="211"/>
      <c r="AU238" s="211"/>
      <c r="AV238" s="211"/>
      <c r="AW238" s="211"/>
      <c r="AX238" s="211"/>
      <c r="AY238" s="211"/>
      <c r="AZ238" s="211"/>
      <c r="BA238" s="211"/>
      <c r="BB238" s="211"/>
      <c r="BC238" s="211"/>
      <c r="BD238" s="211"/>
      <c r="BE238" s="211"/>
      <c r="BF238" s="211"/>
      <c r="BG238" s="211"/>
    </row>
    <row r="239" spans="1:59" ht="12.75" customHeight="1">
      <c r="A239" s="211"/>
      <c r="B239" s="2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  <c r="AM239" s="211"/>
      <c r="AN239" s="211"/>
      <c r="AO239" s="211"/>
      <c r="AP239" s="211"/>
      <c r="AQ239" s="211"/>
      <c r="AR239" s="211"/>
      <c r="AS239" s="211"/>
      <c r="AT239" s="211"/>
      <c r="AU239" s="211"/>
      <c r="AV239" s="211"/>
      <c r="AW239" s="211"/>
      <c r="AX239" s="211"/>
      <c r="AY239" s="211"/>
      <c r="AZ239" s="211"/>
      <c r="BA239" s="211"/>
      <c r="BB239" s="211"/>
      <c r="BC239" s="211"/>
      <c r="BD239" s="211"/>
      <c r="BE239" s="211"/>
      <c r="BF239" s="211"/>
      <c r="BG239" s="211"/>
    </row>
    <row r="240" spans="1:59" ht="12.75" customHeight="1">
      <c r="A240" s="211"/>
      <c r="B240" s="2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  <c r="AM240" s="211"/>
      <c r="AN240" s="211"/>
      <c r="AO240" s="211"/>
      <c r="AP240" s="211"/>
      <c r="AQ240" s="211"/>
      <c r="AR240" s="211"/>
      <c r="AS240" s="211"/>
      <c r="AT240" s="211"/>
      <c r="AU240" s="211"/>
      <c r="AV240" s="211"/>
      <c r="AW240" s="211"/>
      <c r="AX240" s="211"/>
      <c r="AY240" s="211"/>
      <c r="AZ240" s="211"/>
      <c r="BA240" s="211"/>
      <c r="BB240" s="211"/>
      <c r="BC240" s="211"/>
      <c r="BD240" s="211"/>
      <c r="BE240" s="211"/>
      <c r="BF240" s="211"/>
      <c r="BG240" s="211"/>
    </row>
    <row r="241" spans="1:59" ht="12.75" customHeight="1">
      <c r="A241" s="211"/>
      <c r="B241" s="2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  <c r="AM241" s="211"/>
      <c r="AN241" s="211"/>
      <c r="AO241" s="211"/>
      <c r="AP241" s="211"/>
      <c r="AQ241" s="211"/>
      <c r="AR241" s="211"/>
      <c r="AS241" s="211"/>
      <c r="AT241" s="211"/>
      <c r="AU241" s="211"/>
      <c r="AV241" s="211"/>
      <c r="AW241" s="211"/>
      <c r="AX241" s="211"/>
      <c r="AY241" s="211"/>
      <c r="AZ241" s="211"/>
      <c r="BA241" s="211"/>
      <c r="BB241" s="211"/>
      <c r="BC241" s="211"/>
      <c r="BD241" s="211"/>
      <c r="BE241" s="211"/>
      <c r="BF241" s="211"/>
      <c r="BG241" s="211"/>
    </row>
    <row r="242" spans="1:59" ht="12.75" customHeight="1">
      <c r="A242" s="211"/>
      <c r="B242" s="2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11"/>
      <c r="AT242" s="211"/>
      <c r="AU242" s="211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</row>
    <row r="243" spans="1:59" ht="12.75" customHeight="1">
      <c r="A243" s="211"/>
      <c r="B243" s="2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</row>
    <row r="244" spans="1:59" ht="12.75" customHeight="1">
      <c r="A244" s="211"/>
      <c r="B244" s="2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</row>
    <row r="245" spans="1:59" ht="12.75" customHeight="1">
      <c r="A245" s="211"/>
      <c r="B245" s="2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</row>
    <row r="246" spans="1:59" ht="12.75" customHeight="1">
      <c r="A246" s="211"/>
      <c r="B246" s="2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1"/>
      <c r="AP246" s="211"/>
      <c r="AQ246" s="211"/>
      <c r="AR246" s="211"/>
      <c r="AS246" s="211"/>
      <c r="AT246" s="211"/>
      <c r="AU246" s="211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</row>
    <row r="247" spans="1:59" ht="12.75" customHeight="1">
      <c r="A247" s="211"/>
      <c r="B247" s="2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</row>
    <row r="248" spans="1:59" ht="12.75" customHeight="1">
      <c r="A248" s="211"/>
      <c r="B248" s="2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</row>
    <row r="249" spans="1:59" ht="12.75" customHeight="1">
      <c r="A249" s="211"/>
      <c r="B249" s="2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</row>
    <row r="250" spans="1:59" ht="12.75" customHeight="1">
      <c r="A250" s="211"/>
      <c r="B250" s="2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</row>
    <row r="251" spans="1:59" ht="12.75" customHeight="1">
      <c r="A251" s="211"/>
      <c r="B251" s="2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</row>
    <row r="252" spans="1:59" ht="12.75" customHeight="1">
      <c r="A252" s="211"/>
      <c r="B252" s="2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1"/>
      <c r="AP252" s="211"/>
      <c r="AQ252" s="211"/>
      <c r="AR252" s="211"/>
      <c r="AS252" s="211"/>
      <c r="AT252" s="211"/>
      <c r="AU252" s="211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</row>
    <row r="253" spans="1:59" ht="12.75" customHeight="1">
      <c r="A253" s="211"/>
      <c r="B253" s="2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1"/>
      <c r="AS253" s="211"/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</row>
    <row r="254" spans="1:59" ht="12.75" customHeight="1">
      <c r="A254" s="211"/>
      <c r="B254" s="2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1"/>
      <c r="AP254" s="211"/>
      <c r="AQ254" s="211"/>
      <c r="AR254" s="211"/>
      <c r="AS254" s="211"/>
      <c r="AT254" s="211"/>
      <c r="AU254" s="211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</row>
    <row r="255" spans="1:59" ht="12.75" customHeight="1">
      <c r="A255" s="211"/>
      <c r="B255" s="2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1"/>
      <c r="AP255" s="211"/>
      <c r="AQ255" s="211"/>
      <c r="AR255" s="211"/>
      <c r="AS255" s="211"/>
      <c r="AT255" s="211"/>
      <c r="AU255" s="211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</row>
    <row r="256" spans="1:59" ht="12.75" customHeight="1">
      <c r="A256" s="211"/>
      <c r="B256" s="2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  <c r="AM256" s="211"/>
      <c r="AN256" s="211"/>
      <c r="AO256" s="211"/>
      <c r="AP256" s="211"/>
      <c r="AQ256" s="211"/>
      <c r="AR256" s="211"/>
      <c r="AS256" s="211"/>
      <c r="AT256" s="211"/>
      <c r="AU256" s="211"/>
      <c r="AV256" s="211"/>
      <c r="AW256" s="211"/>
      <c r="AX256" s="211"/>
      <c r="AY256" s="211"/>
      <c r="AZ256" s="211"/>
      <c r="BA256" s="211"/>
      <c r="BB256" s="211"/>
      <c r="BC256" s="211"/>
      <c r="BD256" s="211"/>
      <c r="BE256" s="211"/>
      <c r="BF256" s="211"/>
      <c r="BG256" s="211"/>
    </row>
    <row r="257" spans="1:59" ht="12.75" customHeight="1">
      <c r="A257" s="211"/>
      <c r="B257" s="2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  <c r="AM257" s="211"/>
      <c r="AN257" s="211"/>
      <c r="AO257" s="211"/>
      <c r="AP257" s="211"/>
      <c r="AQ257" s="211"/>
      <c r="AR257" s="211"/>
      <c r="AS257" s="211"/>
      <c r="AT257" s="211"/>
      <c r="AU257" s="211"/>
      <c r="AV257" s="211"/>
      <c r="AW257" s="211"/>
      <c r="AX257" s="211"/>
      <c r="AY257" s="211"/>
      <c r="AZ257" s="211"/>
      <c r="BA257" s="211"/>
      <c r="BB257" s="211"/>
      <c r="BC257" s="211"/>
      <c r="BD257" s="211"/>
      <c r="BE257" s="211"/>
      <c r="BF257" s="211"/>
      <c r="BG257" s="211"/>
    </row>
    <row r="258" spans="1:59" ht="12.75" customHeight="1">
      <c r="A258" s="211"/>
      <c r="B258" s="2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  <c r="AM258" s="211"/>
      <c r="AN258" s="211"/>
      <c r="AO258" s="211"/>
      <c r="AP258" s="211"/>
      <c r="AQ258" s="211"/>
      <c r="AR258" s="211"/>
      <c r="AS258" s="211"/>
      <c r="AT258" s="211"/>
      <c r="AU258" s="211"/>
      <c r="AV258" s="211"/>
      <c r="AW258" s="211"/>
      <c r="AX258" s="211"/>
      <c r="AY258" s="211"/>
      <c r="AZ258" s="211"/>
      <c r="BA258" s="211"/>
      <c r="BB258" s="211"/>
      <c r="BC258" s="211"/>
      <c r="BD258" s="211"/>
      <c r="BE258" s="211"/>
      <c r="BF258" s="211"/>
      <c r="BG258" s="211"/>
    </row>
    <row r="259" spans="1:59" ht="12.75" customHeight="1">
      <c r="A259" s="211"/>
      <c r="B259" s="2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1"/>
      <c r="AP259" s="211"/>
      <c r="AQ259" s="211"/>
      <c r="AR259" s="211"/>
      <c r="AS259" s="211"/>
      <c r="AT259" s="211"/>
      <c r="AU259" s="211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1"/>
      <c r="BF259" s="211"/>
      <c r="BG259" s="211"/>
    </row>
    <row r="260" spans="1:59" ht="12.75" customHeight="1">
      <c r="A260" s="211"/>
      <c r="B260" s="2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  <c r="AM260" s="211"/>
      <c r="AN260" s="211"/>
      <c r="AO260" s="211"/>
      <c r="AP260" s="211"/>
      <c r="AQ260" s="211"/>
      <c r="AR260" s="211"/>
      <c r="AS260" s="211"/>
      <c r="AT260" s="211"/>
      <c r="AU260" s="211"/>
      <c r="AV260" s="211"/>
      <c r="AW260" s="211"/>
      <c r="AX260" s="211"/>
      <c r="AY260" s="211"/>
      <c r="AZ260" s="211"/>
      <c r="BA260" s="211"/>
      <c r="BB260" s="211"/>
      <c r="BC260" s="211"/>
      <c r="BD260" s="211"/>
      <c r="BE260" s="211"/>
      <c r="BF260" s="211"/>
      <c r="BG260" s="211"/>
    </row>
    <row r="261" spans="1:59" ht="12.75" customHeight="1">
      <c r="A261" s="211"/>
      <c r="B261" s="2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  <c r="AM261" s="211"/>
      <c r="AN261" s="211"/>
      <c r="AO261" s="211"/>
      <c r="AP261" s="211"/>
      <c r="AQ261" s="211"/>
      <c r="AR261" s="211"/>
      <c r="AS261" s="211"/>
      <c r="AT261" s="211"/>
      <c r="AU261" s="211"/>
      <c r="AV261" s="211"/>
      <c r="AW261" s="211"/>
      <c r="AX261" s="211"/>
      <c r="AY261" s="211"/>
      <c r="AZ261" s="211"/>
      <c r="BA261" s="211"/>
      <c r="BB261" s="211"/>
      <c r="BC261" s="211"/>
      <c r="BD261" s="211"/>
      <c r="BE261" s="211"/>
      <c r="BF261" s="211"/>
      <c r="BG261" s="211"/>
    </row>
    <row r="262" spans="1:59" ht="12.75" customHeight="1">
      <c r="A262" s="211"/>
      <c r="B262" s="2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  <c r="AM262" s="211"/>
      <c r="AN262" s="211"/>
      <c r="AO262" s="211"/>
      <c r="AP262" s="211"/>
      <c r="AQ262" s="211"/>
      <c r="AR262" s="211"/>
      <c r="AS262" s="211"/>
      <c r="AT262" s="211"/>
      <c r="AU262" s="211"/>
      <c r="AV262" s="211"/>
      <c r="AW262" s="211"/>
      <c r="AX262" s="211"/>
      <c r="AY262" s="211"/>
      <c r="AZ262" s="211"/>
      <c r="BA262" s="211"/>
      <c r="BB262" s="211"/>
      <c r="BC262" s="211"/>
      <c r="BD262" s="211"/>
      <c r="BE262" s="211"/>
      <c r="BF262" s="211"/>
      <c r="BG262" s="211"/>
    </row>
    <row r="263" spans="1:59" ht="12.75" customHeight="1">
      <c r="A263" s="211"/>
      <c r="B263" s="2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  <c r="AM263" s="211"/>
      <c r="AN263" s="211"/>
      <c r="AO263" s="211"/>
      <c r="AP263" s="211"/>
      <c r="AQ263" s="211"/>
      <c r="AR263" s="211"/>
      <c r="AS263" s="211"/>
      <c r="AT263" s="211"/>
      <c r="AU263" s="211"/>
      <c r="AV263" s="211"/>
      <c r="AW263" s="211"/>
      <c r="AX263" s="211"/>
      <c r="AY263" s="211"/>
      <c r="AZ263" s="211"/>
      <c r="BA263" s="211"/>
      <c r="BB263" s="211"/>
      <c r="BC263" s="211"/>
      <c r="BD263" s="211"/>
      <c r="BE263" s="211"/>
      <c r="BF263" s="211"/>
      <c r="BG263" s="211"/>
    </row>
    <row r="264" spans="1:59" ht="12.75" customHeight="1">
      <c r="A264" s="211"/>
      <c r="B264" s="2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  <c r="AM264" s="211"/>
      <c r="AN264" s="211"/>
      <c r="AO264" s="211"/>
      <c r="AP264" s="211"/>
      <c r="AQ264" s="211"/>
      <c r="AR264" s="211"/>
      <c r="AS264" s="211"/>
      <c r="AT264" s="211"/>
      <c r="AU264" s="211"/>
      <c r="AV264" s="211"/>
      <c r="AW264" s="211"/>
      <c r="AX264" s="211"/>
      <c r="AY264" s="211"/>
      <c r="AZ264" s="211"/>
      <c r="BA264" s="211"/>
      <c r="BB264" s="211"/>
      <c r="BC264" s="211"/>
      <c r="BD264" s="211"/>
      <c r="BE264" s="211"/>
      <c r="BF264" s="211"/>
      <c r="BG264" s="211"/>
    </row>
    <row r="265" spans="1:59" ht="12.75" customHeight="1">
      <c r="A265" s="211"/>
      <c r="B265" s="2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  <c r="AE265" s="211"/>
      <c r="AF265" s="211"/>
      <c r="AG265" s="211"/>
      <c r="AH265" s="211"/>
      <c r="AI265" s="211"/>
      <c r="AJ265" s="211"/>
      <c r="AK265" s="211"/>
      <c r="AL265" s="211"/>
      <c r="AM265" s="211"/>
      <c r="AN265" s="211"/>
      <c r="AO265" s="211"/>
      <c r="AP265" s="211"/>
      <c r="AQ265" s="211"/>
      <c r="AR265" s="211"/>
      <c r="AS265" s="211"/>
      <c r="AT265" s="211"/>
      <c r="AU265" s="211"/>
      <c r="AV265" s="211"/>
      <c r="AW265" s="211"/>
      <c r="AX265" s="211"/>
      <c r="AY265" s="211"/>
      <c r="AZ265" s="211"/>
      <c r="BA265" s="211"/>
      <c r="BB265" s="211"/>
      <c r="BC265" s="211"/>
      <c r="BD265" s="211"/>
      <c r="BE265" s="211"/>
      <c r="BF265" s="211"/>
      <c r="BG265" s="211"/>
    </row>
    <row r="266" spans="1:59" ht="12.75" customHeight="1">
      <c r="A266" s="211"/>
      <c r="B266" s="2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11"/>
      <c r="AK266" s="211"/>
      <c r="AL266" s="211"/>
      <c r="AM266" s="211"/>
      <c r="AN266" s="211"/>
      <c r="AO266" s="211"/>
      <c r="AP266" s="211"/>
      <c r="AQ266" s="211"/>
      <c r="AR266" s="211"/>
      <c r="AS266" s="211"/>
      <c r="AT266" s="211"/>
      <c r="AU266" s="211"/>
      <c r="AV266" s="211"/>
      <c r="AW266" s="211"/>
      <c r="AX266" s="211"/>
      <c r="AY266" s="211"/>
      <c r="AZ266" s="211"/>
      <c r="BA266" s="211"/>
      <c r="BB266" s="211"/>
      <c r="BC266" s="211"/>
      <c r="BD266" s="211"/>
      <c r="BE266" s="211"/>
      <c r="BF266" s="211"/>
      <c r="BG266" s="211"/>
    </row>
    <row r="267" spans="1:59" ht="12.75" customHeight="1">
      <c r="A267" s="211"/>
      <c r="B267" s="2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211"/>
      <c r="AH267" s="211"/>
      <c r="AI267" s="211"/>
      <c r="AJ267" s="211"/>
      <c r="AK267" s="211"/>
      <c r="AL267" s="211"/>
      <c r="AM267" s="211"/>
      <c r="AN267" s="211"/>
      <c r="AO267" s="211"/>
      <c r="AP267" s="211"/>
      <c r="AQ267" s="211"/>
      <c r="AR267" s="211"/>
      <c r="AS267" s="211"/>
      <c r="AT267" s="211"/>
      <c r="AU267" s="211"/>
      <c r="AV267" s="211"/>
      <c r="AW267" s="211"/>
      <c r="AX267" s="211"/>
      <c r="AY267" s="211"/>
      <c r="AZ267" s="211"/>
      <c r="BA267" s="211"/>
      <c r="BB267" s="211"/>
      <c r="BC267" s="211"/>
      <c r="BD267" s="211"/>
      <c r="BE267" s="211"/>
      <c r="BF267" s="211"/>
      <c r="BG267" s="211"/>
    </row>
    <row r="268" spans="1:59" ht="12.75" customHeight="1">
      <c r="A268" s="211"/>
      <c r="B268" s="2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11"/>
      <c r="AK268" s="211"/>
      <c r="AL268" s="211"/>
      <c r="AM268" s="211"/>
      <c r="AN268" s="211"/>
      <c r="AO268" s="211"/>
      <c r="AP268" s="211"/>
      <c r="AQ268" s="211"/>
      <c r="AR268" s="211"/>
      <c r="AS268" s="211"/>
      <c r="AT268" s="211"/>
      <c r="AU268" s="211"/>
      <c r="AV268" s="211"/>
      <c r="AW268" s="211"/>
      <c r="AX268" s="211"/>
      <c r="AY268" s="211"/>
      <c r="AZ268" s="211"/>
      <c r="BA268" s="211"/>
      <c r="BB268" s="211"/>
      <c r="BC268" s="211"/>
      <c r="BD268" s="211"/>
      <c r="BE268" s="211"/>
      <c r="BF268" s="211"/>
      <c r="BG268" s="211"/>
    </row>
    <row r="269" spans="1:59" ht="12.75" customHeight="1">
      <c r="A269" s="211"/>
      <c r="B269" s="2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  <c r="AE269" s="211"/>
      <c r="AF269" s="211"/>
      <c r="AG269" s="211"/>
      <c r="AH269" s="211"/>
      <c r="AI269" s="211"/>
      <c r="AJ269" s="211"/>
      <c r="AK269" s="211"/>
      <c r="AL269" s="211"/>
      <c r="AM269" s="211"/>
      <c r="AN269" s="211"/>
      <c r="AO269" s="211"/>
      <c r="AP269" s="211"/>
      <c r="AQ269" s="211"/>
      <c r="AR269" s="211"/>
      <c r="AS269" s="211"/>
      <c r="AT269" s="211"/>
      <c r="AU269" s="211"/>
      <c r="AV269" s="211"/>
      <c r="AW269" s="211"/>
      <c r="AX269" s="211"/>
      <c r="AY269" s="211"/>
      <c r="AZ269" s="211"/>
      <c r="BA269" s="211"/>
      <c r="BB269" s="211"/>
      <c r="BC269" s="211"/>
      <c r="BD269" s="211"/>
      <c r="BE269" s="211"/>
      <c r="BF269" s="211"/>
      <c r="BG269" s="211"/>
    </row>
    <row r="270" spans="1:59" ht="12.75" customHeight="1">
      <c r="A270" s="211"/>
      <c r="B270" s="2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211"/>
      <c r="AH270" s="211"/>
      <c r="AI270" s="211"/>
      <c r="AJ270" s="211"/>
      <c r="AK270" s="211"/>
      <c r="AL270" s="211"/>
      <c r="AM270" s="211"/>
      <c r="AN270" s="211"/>
      <c r="AO270" s="211"/>
      <c r="AP270" s="211"/>
      <c r="AQ270" s="211"/>
      <c r="AR270" s="211"/>
      <c r="AS270" s="211"/>
      <c r="AT270" s="211"/>
      <c r="AU270" s="211"/>
      <c r="AV270" s="211"/>
      <c r="AW270" s="211"/>
      <c r="AX270" s="211"/>
      <c r="AY270" s="211"/>
      <c r="AZ270" s="211"/>
      <c r="BA270" s="211"/>
      <c r="BB270" s="211"/>
      <c r="BC270" s="211"/>
      <c r="BD270" s="211"/>
      <c r="BE270" s="211"/>
      <c r="BF270" s="211"/>
      <c r="BG270" s="211"/>
    </row>
    <row r="271" spans="1:59" ht="12.75" customHeight="1">
      <c r="A271" s="211"/>
      <c r="B271" s="2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211"/>
      <c r="AH271" s="211"/>
      <c r="AI271" s="211"/>
      <c r="AJ271" s="211"/>
      <c r="AK271" s="211"/>
      <c r="AL271" s="211"/>
      <c r="AM271" s="211"/>
      <c r="AN271" s="211"/>
      <c r="AO271" s="211"/>
      <c r="AP271" s="211"/>
      <c r="AQ271" s="211"/>
      <c r="AR271" s="211"/>
      <c r="AS271" s="211"/>
      <c r="AT271" s="211"/>
      <c r="AU271" s="211"/>
      <c r="AV271" s="211"/>
      <c r="AW271" s="211"/>
      <c r="AX271" s="211"/>
      <c r="AY271" s="211"/>
      <c r="AZ271" s="211"/>
      <c r="BA271" s="211"/>
      <c r="BB271" s="211"/>
      <c r="BC271" s="211"/>
      <c r="BD271" s="211"/>
      <c r="BE271" s="211"/>
      <c r="BF271" s="211"/>
      <c r="BG271" s="211"/>
    </row>
    <row r="272" spans="1:59" ht="12.75" customHeight="1">
      <c r="A272" s="211"/>
      <c r="B272" s="2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</row>
    <row r="273" spans="1:59" ht="12.75" customHeight="1">
      <c r="A273" s="211"/>
      <c r="B273" s="2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1"/>
      <c r="AP273" s="211"/>
      <c r="AQ273" s="211"/>
      <c r="AR273" s="211"/>
      <c r="AS273" s="211"/>
      <c r="AT273" s="211"/>
      <c r="AU273" s="211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</row>
    <row r="274" spans="1:59" ht="12.75" customHeight="1">
      <c r="A274" s="211"/>
      <c r="B274" s="2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1"/>
      <c r="AP274" s="211"/>
      <c r="AQ274" s="211"/>
      <c r="AR274" s="211"/>
      <c r="AS274" s="211"/>
      <c r="AT274" s="211"/>
      <c r="AU274" s="211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</row>
    <row r="275" spans="1:59" ht="12.75" customHeight="1">
      <c r="A275" s="211"/>
      <c r="B275" s="2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</row>
    <row r="276" spans="1:59" ht="12.75" customHeight="1">
      <c r="A276" s="211"/>
      <c r="B276" s="2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1"/>
      <c r="AP276" s="211"/>
      <c r="AQ276" s="211"/>
      <c r="AR276" s="211"/>
      <c r="AS276" s="211"/>
      <c r="AT276" s="211"/>
      <c r="AU276" s="211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</row>
    <row r="277" spans="1:59" ht="12.75" customHeight="1">
      <c r="A277" s="211"/>
      <c r="B277" s="2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211"/>
      <c r="AH277" s="211"/>
      <c r="AI277" s="211"/>
      <c r="AJ277" s="211"/>
      <c r="AK277" s="211"/>
      <c r="AL277" s="211"/>
      <c r="AM277" s="211"/>
      <c r="AN277" s="211"/>
      <c r="AO277" s="211"/>
      <c r="AP277" s="211"/>
      <c r="AQ277" s="211"/>
      <c r="AR277" s="211"/>
      <c r="AS277" s="211"/>
      <c r="AT277" s="211"/>
      <c r="AU277" s="211"/>
      <c r="AV277" s="211"/>
      <c r="AW277" s="211"/>
      <c r="AX277" s="211"/>
      <c r="AY277" s="211"/>
      <c r="AZ277" s="211"/>
      <c r="BA277" s="211"/>
      <c r="BB277" s="211"/>
      <c r="BC277" s="211"/>
      <c r="BD277" s="211"/>
      <c r="BE277" s="211"/>
      <c r="BF277" s="211"/>
      <c r="BG277" s="211"/>
    </row>
    <row r="278" spans="1:59" ht="12.75" customHeight="1">
      <c r="A278" s="211"/>
      <c r="B278" s="2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211"/>
      <c r="AH278" s="211"/>
      <c r="AI278" s="211"/>
      <c r="AJ278" s="211"/>
      <c r="AK278" s="211"/>
      <c r="AL278" s="211"/>
      <c r="AM278" s="211"/>
      <c r="AN278" s="211"/>
      <c r="AO278" s="211"/>
      <c r="AP278" s="211"/>
      <c r="AQ278" s="211"/>
      <c r="AR278" s="211"/>
      <c r="AS278" s="211"/>
      <c r="AT278" s="211"/>
      <c r="AU278" s="211"/>
      <c r="AV278" s="211"/>
      <c r="AW278" s="211"/>
      <c r="AX278" s="211"/>
      <c r="AY278" s="211"/>
      <c r="AZ278" s="211"/>
      <c r="BA278" s="211"/>
      <c r="BB278" s="211"/>
      <c r="BC278" s="211"/>
      <c r="BD278" s="211"/>
      <c r="BE278" s="211"/>
      <c r="BF278" s="211"/>
      <c r="BG278" s="211"/>
    </row>
    <row r="279" spans="1:59" ht="12.75" customHeight="1">
      <c r="A279" s="211"/>
      <c r="B279" s="2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11"/>
      <c r="AK279" s="211"/>
      <c r="AL279" s="211"/>
      <c r="AM279" s="211"/>
      <c r="AN279" s="211"/>
      <c r="AO279" s="211"/>
      <c r="AP279" s="211"/>
      <c r="AQ279" s="211"/>
      <c r="AR279" s="211"/>
      <c r="AS279" s="211"/>
      <c r="AT279" s="211"/>
      <c r="AU279" s="211"/>
      <c r="AV279" s="211"/>
      <c r="AW279" s="211"/>
      <c r="AX279" s="211"/>
      <c r="AY279" s="211"/>
      <c r="AZ279" s="211"/>
      <c r="BA279" s="211"/>
      <c r="BB279" s="211"/>
      <c r="BC279" s="211"/>
      <c r="BD279" s="211"/>
      <c r="BE279" s="211"/>
      <c r="BF279" s="211"/>
      <c r="BG279" s="211"/>
    </row>
    <row r="280" spans="1:59" ht="12.75" customHeight="1">
      <c r="A280" s="211"/>
      <c r="B280" s="2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  <c r="AE280" s="211"/>
      <c r="AF280" s="211"/>
      <c r="AG280" s="211"/>
      <c r="AH280" s="211"/>
      <c r="AI280" s="211"/>
      <c r="AJ280" s="211"/>
      <c r="AK280" s="211"/>
      <c r="AL280" s="211"/>
      <c r="AM280" s="211"/>
      <c r="AN280" s="211"/>
      <c r="AO280" s="211"/>
      <c r="AP280" s="211"/>
      <c r="AQ280" s="211"/>
      <c r="AR280" s="211"/>
      <c r="AS280" s="211"/>
      <c r="AT280" s="211"/>
      <c r="AU280" s="211"/>
      <c r="AV280" s="211"/>
      <c r="AW280" s="211"/>
      <c r="AX280" s="211"/>
      <c r="AY280" s="211"/>
      <c r="AZ280" s="211"/>
      <c r="BA280" s="211"/>
      <c r="BB280" s="211"/>
      <c r="BC280" s="211"/>
      <c r="BD280" s="211"/>
      <c r="BE280" s="211"/>
      <c r="BF280" s="211"/>
      <c r="BG280" s="211"/>
    </row>
    <row r="281" spans="1:59" ht="12.75" customHeight="1">
      <c r="A281" s="211"/>
      <c r="B281" s="2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  <c r="AH281" s="211"/>
      <c r="AI281" s="211"/>
      <c r="AJ281" s="211"/>
      <c r="AK281" s="211"/>
      <c r="AL281" s="211"/>
      <c r="AM281" s="211"/>
      <c r="AN281" s="211"/>
      <c r="AO281" s="211"/>
      <c r="AP281" s="211"/>
      <c r="AQ281" s="211"/>
      <c r="AR281" s="211"/>
      <c r="AS281" s="211"/>
      <c r="AT281" s="211"/>
      <c r="AU281" s="211"/>
      <c r="AV281" s="211"/>
      <c r="AW281" s="211"/>
      <c r="AX281" s="211"/>
      <c r="AY281" s="211"/>
      <c r="AZ281" s="211"/>
      <c r="BA281" s="211"/>
      <c r="BB281" s="211"/>
      <c r="BC281" s="211"/>
      <c r="BD281" s="211"/>
      <c r="BE281" s="211"/>
      <c r="BF281" s="211"/>
      <c r="BG281" s="211"/>
    </row>
    <row r="282" spans="1:59" ht="12.75" customHeight="1">
      <c r="A282" s="211"/>
      <c r="B282" s="2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  <c r="AH282" s="211"/>
      <c r="AI282" s="211"/>
      <c r="AJ282" s="211"/>
      <c r="AK282" s="211"/>
      <c r="AL282" s="211"/>
      <c r="AM282" s="211"/>
      <c r="AN282" s="211"/>
      <c r="AO282" s="211"/>
      <c r="AP282" s="211"/>
      <c r="AQ282" s="211"/>
      <c r="AR282" s="211"/>
      <c r="AS282" s="211"/>
      <c r="AT282" s="211"/>
      <c r="AU282" s="211"/>
      <c r="AV282" s="211"/>
      <c r="AW282" s="211"/>
      <c r="AX282" s="211"/>
      <c r="AY282" s="211"/>
      <c r="AZ282" s="211"/>
      <c r="BA282" s="211"/>
      <c r="BB282" s="211"/>
      <c r="BC282" s="211"/>
      <c r="BD282" s="211"/>
      <c r="BE282" s="211"/>
      <c r="BF282" s="211"/>
      <c r="BG282" s="211"/>
    </row>
    <row r="283" spans="1:59" ht="12.75" customHeight="1">
      <c r="A283" s="211"/>
      <c r="B283" s="2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11"/>
      <c r="AK283" s="211"/>
      <c r="AL283" s="211"/>
      <c r="AM283" s="211"/>
      <c r="AN283" s="211"/>
      <c r="AO283" s="211"/>
      <c r="AP283" s="211"/>
      <c r="AQ283" s="211"/>
      <c r="AR283" s="211"/>
      <c r="AS283" s="211"/>
      <c r="AT283" s="211"/>
      <c r="AU283" s="211"/>
      <c r="AV283" s="211"/>
      <c r="AW283" s="211"/>
      <c r="AX283" s="211"/>
      <c r="AY283" s="211"/>
      <c r="AZ283" s="211"/>
      <c r="BA283" s="211"/>
      <c r="BB283" s="211"/>
      <c r="BC283" s="211"/>
      <c r="BD283" s="211"/>
      <c r="BE283" s="211"/>
      <c r="BF283" s="211"/>
      <c r="BG283" s="211"/>
    </row>
    <row r="284" spans="1:59" ht="12.75" customHeight="1">
      <c r="A284" s="211"/>
      <c r="B284" s="2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11"/>
      <c r="AK284" s="211"/>
      <c r="AL284" s="211"/>
      <c r="AM284" s="211"/>
      <c r="AN284" s="211"/>
      <c r="AO284" s="211"/>
      <c r="AP284" s="211"/>
      <c r="AQ284" s="211"/>
      <c r="AR284" s="211"/>
      <c r="AS284" s="211"/>
      <c r="AT284" s="211"/>
      <c r="AU284" s="211"/>
      <c r="AV284" s="211"/>
      <c r="AW284" s="211"/>
      <c r="AX284" s="211"/>
      <c r="AY284" s="211"/>
      <c r="AZ284" s="211"/>
      <c r="BA284" s="211"/>
      <c r="BB284" s="211"/>
      <c r="BC284" s="211"/>
      <c r="BD284" s="211"/>
      <c r="BE284" s="211"/>
      <c r="BF284" s="211"/>
      <c r="BG284" s="211"/>
    </row>
    <row r="285" spans="1:59" ht="12.75" customHeight="1">
      <c r="A285" s="211"/>
      <c r="B285" s="2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11"/>
      <c r="AK285" s="211"/>
      <c r="AL285" s="211"/>
      <c r="AM285" s="211"/>
      <c r="AN285" s="211"/>
      <c r="AO285" s="211"/>
      <c r="AP285" s="211"/>
      <c r="AQ285" s="211"/>
      <c r="AR285" s="211"/>
      <c r="AS285" s="211"/>
      <c r="AT285" s="211"/>
      <c r="AU285" s="211"/>
      <c r="AV285" s="211"/>
      <c r="AW285" s="211"/>
      <c r="AX285" s="211"/>
      <c r="AY285" s="211"/>
      <c r="AZ285" s="211"/>
      <c r="BA285" s="211"/>
      <c r="BB285" s="211"/>
      <c r="BC285" s="211"/>
      <c r="BD285" s="211"/>
      <c r="BE285" s="211"/>
      <c r="BF285" s="211"/>
      <c r="BG285" s="211"/>
    </row>
    <row r="286" spans="1:59" ht="12.75" customHeight="1">
      <c r="A286" s="211"/>
      <c r="B286" s="2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</row>
    <row r="287" spans="1:59" ht="12.75" customHeight="1">
      <c r="A287" s="211"/>
      <c r="B287" s="2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</row>
    <row r="288" spans="1:59" ht="12.75" customHeight="1">
      <c r="A288" s="211"/>
      <c r="B288" s="2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</row>
    <row r="289" spans="1:59" ht="12.75" customHeight="1">
      <c r="A289" s="211"/>
      <c r="B289" s="2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</row>
    <row r="290" spans="1:59" ht="12.75" customHeight="1">
      <c r="A290" s="211"/>
      <c r="B290" s="2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</row>
    <row r="291" spans="1:59" ht="12.75" customHeight="1">
      <c r="A291" s="211"/>
      <c r="B291" s="2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</row>
    <row r="292" spans="1:59" ht="12.75" customHeight="1">
      <c r="A292" s="211"/>
      <c r="B292" s="2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</row>
    <row r="293" spans="1:59" ht="12.75" customHeight="1">
      <c r="A293" s="211"/>
      <c r="B293" s="2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1"/>
      <c r="AP293" s="211"/>
      <c r="AQ293" s="211"/>
      <c r="AR293" s="211"/>
      <c r="AS293" s="211"/>
      <c r="AT293" s="211"/>
      <c r="AU293" s="211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</row>
    <row r="294" spans="1:59" ht="12.75" customHeight="1">
      <c r="A294" s="211"/>
      <c r="B294" s="2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</row>
    <row r="295" spans="1:59" ht="12.75" customHeight="1">
      <c r="A295" s="211"/>
      <c r="B295" s="2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</row>
    <row r="296" spans="1:59" ht="12.75" customHeight="1">
      <c r="A296" s="211"/>
      <c r="B296" s="2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11"/>
      <c r="AK296" s="211"/>
      <c r="AL296" s="211"/>
      <c r="AM296" s="211"/>
      <c r="AN296" s="211"/>
      <c r="AO296" s="211"/>
      <c r="AP296" s="211"/>
      <c r="AQ296" s="211"/>
      <c r="AR296" s="211"/>
      <c r="AS296" s="211"/>
      <c r="AT296" s="211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</row>
    <row r="297" spans="1:59" ht="12.75" customHeight="1">
      <c r="A297" s="211"/>
      <c r="B297" s="2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11"/>
      <c r="AK297" s="211"/>
      <c r="AL297" s="211"/>
      <c r="AM297" s="211"/>
      <c r="AN297" s="211"/>
      <c r="AO297" s="211"/>
      <c r="AP297" s="211"/>
      <c r="AQ297" s="211"/>
      <c r="AR297" s="211"/>
      <c r="AS297" s="211"/>
      <c r="AT297" s="211"/>
      <c r="AU297" s="211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</row>
    <row r="298" spans="1:59" ht="12.75" customHeight="1">
      <c r="A298" s="211"/>
      <c r="B298" s="2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1"/>
      <c r="AP298" s="211"/>
      <c r="AQ298" s="211"/>
      <c r="AR298" s="211"/>
      <c r="AS298" s="211"/>
      <c r="AT298" s="211"/>
      <c r="AU298" s="211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</row>
    <row r="299" spans="1:59" ht="12.75" customHeight="1">
      <c r="A299" s="211"/>
      <c r="B299" s="2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1"/>
      <c r="AP299" s="211"/>
      <c r="AQ299" s="211"/>
      <c r="AR299" s="211"/>
      <c r="AS299" s="211"/>
      <c r="AT299" s="211"/>
      <c r="AU299" s="211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</row>
    <row r="300" spans="1:59" ht="12.75" customHeight="1">
      <c r="A300" s="211"/>
      <c r="B300" s="2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</row>
    <row r="301" spans="1:59" ht="12.75" customHeight="1">
      <c r="A301" s="211"/>
      <c r="B301" s="2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</row>
    <row r="302" spans="1:59" ht="12.75" customHeight="1">
      <c r="A302" s="211"/>
      <c r="B302" s="2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</row>
    <row r="303" spans="1:59" ht="12.75" customHeight="1">
      <c r="A303" s="211"/>
      <c r="B303" s="2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</row>
    <row r="304" spans="1:59" ht="12.75" customHeight="1">
      <c r="A304" s="211"/>
      <c r="B304" s="2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</row>
    <row r="305" spans="1:59" ht="12.75" customHeight="1">
      <c r="A305" s="211"/>
      <c r="B305" s="2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</row>
    <row r="306" spans="1:59" ht="12.75" customHeight="1">
      <c r="A306" s="211"/>
      <c r="B306" s="2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</row>
    <row r="307" spans="1:59" ht="12.75" customHeight="1">
      <c r="A307" s="211"/>
      <c r="B307" s="2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</row>
    <row r="308" spans="1:59" ht="12.75" customHeight="1">
      <c r="A308" s="211"/>
      <c r="B308" s="2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</row>
    <row r="309" spans="1:59" ht="12.75" customHeight="1">
      <c r="A309" s="211"/>
      <c r="B309" s="2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</row>
    <row r="310" spans="1:59" ht="12.75" customHeight="1">
      <c r="A310" s="211"/>
      <c r="B310" s="2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</row>
    <row r="311" spans="1:59" ht="12.75" customHeight="1">
      <c r="A311" s="211"/>
      <c r="B311" s="2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1"/>
      <c r="AP311" s="211"/>
      <c r="AQ311" s="211"/>
      <c r="AR311" s="211"/>
      <c r="AS311" s="211"/>
      <c r="AT311" s="211"/>
      <c r="AU311" s="211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</row>
    <row r="312" spans="1:59" ht="12.75" customHeight="1">
      <c r="A312" s="211"/>
      <c r="B312" s="2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1"/>
      <c r="AP312" s="211"/>
      <c r="AQ312" s="211"/>
      <c r="AR312" s="211"/>
      <c r="AS312" s="211"/>
      <c r="AT312" s="211"/>
      <c r="AU312" s="211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</row>
    <row r="313" spans="1:59" ht="12.75" customHeight="1">
      <c r="A313" s="211"/>
      <c r="B313" s="2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1"/>
      <c r="AP313" s="211"/>
      <c r="AQ313" s="211"/>
      <c r="AR313" s="211"/>
      <c r="AS313" s="211"/>
      <c r="AT313" s="211"/>
      <c r="AU313" s="211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</row>
    <row r="314" spans="1:59" ht="12.75" customHeight="1">
      <c r="A314" s="211"/>
      <c r="B314" s="2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</row>
    <row r="315" spans="1:59" ht="12.75" customHeight="1">
      <c r="A315" s="211"/>
      <c r="B315" s="2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</row>
    <row r="316" spans="1:59" ht="12.75" customHeight="1">
      <c r="A316" s="211"/>
      <c r="B316" s="2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</row>
    <row r="317" spans="1:59" ht="12.75" customHeight="1">
      <c r="A317" s="211"/>
      <c r="B317" s="2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</row>
    <row r="318" spans="1:59" ht="12.75" customHeight="1">
      <c r="A318" s="211"/>
      <c r="B318" s="2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</row>
    <row r="319" spans="1:59" ht="12.75" customHeight="1">
      <c r="A319" s="211"/>
      <c r="B319" s="2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  <c r="AT319" s="211"/>
      <c r="AU319" s="211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</row>
    <row r="320" spans="1:59" ht="12.75" customHeight="1">
      <c r="A320" s="211"/>
      <c r="B320" s="2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1"/>
      <c r="AP320" s="211"/>
      <c r="AQ320" s="211"/>
      <c r="AR320" s="211"/>
      <c r="AS320" s="211"/>
      <c r="AT320" s="211"/>
      <c r="AU320" s="211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</row>
    <row r="321" spans="1:59" ht="12.75" customHeight="1">
      <c r="A321" s="211"/>
      <c r="B321" s="2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1"/>
      <c r="AP321" s="211"/>
      <c r="AQ321" s="211"/>
      <c r="AR321" s="211"/>
      <c r="AS321" s="211"/>
      <c r="AT321" s="211"/>
      <c r="AU321" s="211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</row>
    <row r="322" spans="1:59" ht="12.75" customHeight="1">
      <c r="A322" s="211"/>
      <c r="B322" s="2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</row>
    <row r="323" spans="1:59" ht="12.75" customHeight="1">
      <c r="A323" s="211"/>
      <c r="B323" s="2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</row>
    <row r="324" spans="1:59" ht="12.75" customHeight="1">
      <c r="A324" s="211"/>
      <c r="B324" s="2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</row>
    <row r="325" spans="1:59" ht="12.75" customHeight="1">
      <c r="A325" s="211"/>
      <c r="B325" s="2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1"/>
      <c r="AP325" s="211"/>
      <c r="AQ325" s="211"/>
      <c r="AR325" s="211"/>
      <c r="AS325" s="211"/>
      <c r="AT325" s="211"/>
      <c r="AU325" s="211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</row>
    <row r="326" spans="1:59" ht="12.75" customHeight="1">
      <c r="A326" s="211"/>
      <c r="B326" s="2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1"/>
      <c r="AP326" s="211"/>
      <c r="AQ326" s="211"/>
      <c r="AR326" s="211"/>
      <c r="AS326" s="211"/>
      <c r="AT326" s="211"/>
      <c r="AU326" s="211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</row>
    <row r="327" spans="1:59" ht="12.75" customHeight="1">
      <c r="A327" s="211"/>
      <c r="B327" s="2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1"/>
      <c r="AP327" s="211"/>
      <c r="AQ327" s="211"/>
      <c r="AR327" s="211"/>
      <c r="AS327" s="211"/>
      <c r="AT327" s="211"/>
      <c r="AU327" s="211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</row>
    <row r="328" spans="1:59" ht="12.75" customHeight="1">
      <c r="A328" s="211"/>
      <c r="B328" s="2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</row>
    <row r="329" spans="1:59" ht="12.75" customHeight="1">
      <c r="A329" s="211"/>
      <c r="B329" s="2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</row>
    <row r="330" spans="1:59" ht="12.75" customHeight="1">
      <c r="A330" s="211"/>
      <c r="B330" s="2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</row>
    <row r="331" spans="1:59" ht="12.75" customHeight="1">
      <c r="A331" s="211"/>
      <c r="B331" s="2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</row>
    <row r="332" spans="1:59" ht="12.75" customHeight="1">
      <c r="A332" s="211"/>
      <c r="B332" s="2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</row>
    <row r="333" spans="1:59" ht="12.75" customHeight="1">
      <c r="A333" s="211"/>
      <c r="B333" s="2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1"/>
      <c r="AT333" s="211"/>
      <c r="AU333" s="211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</row>
    <row r="334" spans="1:59" ht="12.75" customHeight="1">
      <c r="A334" s="211"/>
      <c r="B334" s="2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</row>
    <row r="335" spans="1:59" ht="12.75" customHeight="1">
      <c r="A335" s="211"/>
      <c r="B335" s="2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</row>
    <row r="336" spans="1:59" ht="12.75" customHeight="1">
      <c r="A336" s="211"/>
      <c r="B336" s="2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</row>
    <row r="337" spans="1:59" ht="12.75" customHeight="1">
      <c r="A337" s="211"/>
      <c r="B337" s="2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</row>
    <row r="338" spans="1:59" ht="12.75" customHeight="1">
      <c r="A338" s="211"/>
      <c r="B338" s="2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</row>
    <row r="339" spans="1:59" ht="12.75" customHeight="1">
      <c r="A339" s="211"/>
      <c r="B339" s="2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</row>
    <row r="340" spans="1:59" ht="12.75" customHeight="1">
      <c r="A340" s="211"/>
      <c r="B340" s="2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</row>
    <row r="341" spans="1:59" ht="12.75" customHeight="1">
      <c r="A341" s="211"/>
      <c r="B341" s="2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</row>
    <row r="342" spans="1:59" ht="12.75" customHeight="1">
      <c r="A342" s="211"/>
      <c r="B342" s="2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</row>
    <row r="343" spans="1:59" ht="12.75" customHeight="1">
      <c r="A343" s="211"/>
      <c r="B343" s="2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</row>
    <row r="344" spans="1:59" ht="12.75" customHeight="1">
      <c r="A344" s="211"/>
      <c r="B344" s="2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</row>
    <row r="345" spans="1:59" ht="12.75" customHeight="1">
      <c r="A345" s="211"/>
      <c r="B345" s="2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</row>
    <row r="346" spans="1:59" ht="12.75" customHeight="1">
      <c r="A346" s="211"/>
      <c r="B346" s="2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</row>
    <row r="347" spans="1:59" ht="12.75" customHeight="1">
      <c r="A347" s="211"/>
      <c r="B347" s="2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  <c r="AT347" s="211"/>
      <c r="AU347" s="211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</row>
    <row r="348" spans="1:59" ht="12.75" customHeight="1">
      <c r="A348" s="211"/>
      <c r="B348" s="2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1"/>
      <c r="AP348" s="211"/>
      <c r="AQ348" s="211"/>
      <c r="AR348" s="211"/>
      <c r="AS348" s="211"/>
      <c r="AT348" s="211"/>
      <c r="AU348" s="211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</row>
    <row r="349" spans="1:59" ht="12.75" customHeight="1">
      <c r="A349" s="211"/>
      <c r="B349" s="2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1"/>
      <c r="AP349" s="211"/>
      <c r="AQ349" s="211"/>
      <c r="AR349" s="211"/>
      <c r="AS349" s="211"/>
      <c r="AT349" s="211"/>
      <c r="AU349" s="211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</row>
    <row r="350" spans="1:59" ht="12.75" customHeight="1">
      <c r="A350" s="211"/>
      <c r="B350" s="2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</row>
    <row r="351" spans="1:59" ht="12.75" customHeight="1">
      <c r="A351" s="211"/>
      <c r="B351" s="2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</row>
    <row r="352" spans="1:59" ht="12.75" customHeight="1">
      <c r="A352" s="211"/>
      <c r="B352" s="2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1"/>
      <c r="AP352" s="211"/>
      <c r="AQ352" s="211"/>
      <c r="AR352" s="211"/>
      <c r="AS352" s="211"/>
      <c r="AT352" s="211"/>
      <c r="AU352" s="211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</row>
    <row r="353" spans="1:59" ht="12.75" customHeight="1">
      <c r="A353" s="211"/>
      <c r="B353" s="2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1"/>
      <c r="AP353" s="211"/>
      <c r="AQ353" s="211"/>
      <c r="AR353" s="211"/>
      <c r="AS353" s="211"/>
      <c r="AT353" s="211"/>
      <c r="AU353" s="211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</row>
    <row r="354" spans="1:59" ht="12.75" customHeight="1">
      <c r="A354" s="211"/>
      <c r="B354" s="2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</row>
    <row r="355" spans="1:59" ht="12.75" customHeight="1">
      <c r="A355" s="211"/>
      <c r="B355" s="2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</row>
    <row r="356" spans="1:59" ht="12.75" customHeight="1">
      <c r="A356" s="211"/>
      <c r="B356" s="2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</row>
    <row r="357" spans="1:59" ht="12.75" customHeight="1">
      <c r="A357" s="211"/>
      <c r="B357" s="2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</row>
    <row r="358" spans="1:59" ht="12.75" customHeight="1">
      <c r="A358" s="211"/>
      <c r="B358" s="2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</row>
    <row r="359" spans="1:59" ht="12.75" customHeight="1">
      <c r="A359" s="211"/>
      <c r="B359" s="2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</row>
    <row r="360" spans="1:59" ht="12.75" customHeight="1">
      <c r="A360" s="211"/>
      <c r="B360" s="2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</row>
    <row r="361" spans="1:59" ht="12.75" customHeight="1">
      <c r="A361" s="211"/>
      <c r="B361" s="2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1"/>
      <c r="AP361" s="211"/>
      <c r="AQ361" s="211"/>
      <c r="AR361" s="211"/>
      <c r="AS361" s="211"/>
      <c r="AT361" s="211"/>
      <c r="AU361" s="211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</row>
    <row r="362" spans="1:59" ht="12.75" customHeight="1">
      <c r="A362" s="211"/>
      <c r="B362" s="2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1"/>
      <c r="AP362" s="211"/>
      <c r="AQ362" s="211"/>
      <c r="AR362" s="211"/>
      <c r="AS362" s="211"/>
      <c r="AT362" s="211"/>
      <c r="AU362" s="211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</row>
    <row r="363" spans="1:59" ht="12.75" customHeight="1">
      <c r="A363" s="211"/>
      <c r="B363" s="2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1"/>
      <c r="AP363" s="211"/>
      <c r="AQ363" s="211"/>
      <c r="AR363" s="211"/>
      <c r="AS363" s="211"/>
      <c r="AT363" s="211"/>
      <c r="AU363" s="211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</row>
    <row r="364" spans="1:59" ht="12.75" customHeight="1">
      <c r="A364" s="211"/>
      <c r="B364" s="2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1"/>
      <c r="AP364" s="211"/>
      <c r="AQ364" s="211"/>
      <c r="AR364" s="211"/>
      <c r="AS364" s="211"/>
      <c r="AT364" s="211"/>
      <c r="AU364" s="211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</row>
    <row r="365" spans="1:59" ht="12.75" customHeight="1">
      <c r="A365" s="211"/>
      <c r="B365" s="2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1"/>
      <c r="AP365" s="211"/>
      <c r="AQ365" s="211"/>
      <c r="AR365" s="211"/>
      <c r="AS365" s="211"/>
      <c r="AT365" s="211"/>
      <c r="AU365" s="211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</row>
    <row r="366" spans="1:59" ht="12.75" customHeight="1">
      <c r="A366" s="211"/>
      <c r="B366" s="2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1"/>
      <c r="AP366" s="211"/>
      <c r="AQ366" s="211"/>
      <c r="AR366" s="211"/>
      <c r="AS366" s="211"/>
      <c r="AT366" s="211"/>
      <c r="AU366" s="211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</row>
    <row r="367" spans="1:59" ht="12.75" customHeight="1">
      <c r="A367" s="211"/>
      <c r="B367" s="2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1"/>
      <c r="AP367" s="211"/>
      <c r="AQ367" s="211"/>
      <c r="AR367" s="211"/>
      <c r="AS367" s="211"/>
      <c r="AT367" s="211"/>
      <c r="AU367" s="211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</row>
    <row r="368" spans="1:59" ht="12.75" customHeight="1">
      <c r="A368" s="211"/>
      <c r="B368" s="2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1"/>
      <c r="AP368" s="211"/>
      <c r="AQ368" s="211"/>
      <c r="AR368" s="211"/>
      <c r="AS368" s="211"/>
      <c r="AT368" s="211"/>
      <c r="AU368" s="211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</row>
    <row r="369" spans="1:59" ht="12.75" customHeight="1">
      <c r="A369" s="211"/>
      <c r="B369" s="2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1"/>
      <c r="AP369" s="211"/>
      <c r="AQ369" s="211"/>
      <c r="AR369" s="211"/>
      <c r="AS369" s="211"/>
      <c r="AT369" s="211"/>
      <c r="AU369" s="211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</row>
    <row r="370" spans="1:59" ht="12.75" customHeight="1">
      <c r="A370" s="211"/>
      <c r="B370" s="2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</row>
    <row r="371" spans="1:59" ht="12.75" customHeight="1">
      <c r="A371" s="211"/>
      <c r="B371" s="2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</row>
    <row r="372" spans="1:59" ht="12.75" customHeight="1">
      <c r="A372" s="211"/>
      <c r="B372" s="2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</row>
    <row r="373" spans="1:59" ht="12.75" customHeight="1">
      <c r="A373" s="211"/>
      <c r="B373" s="2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</row>
    <row r="374" spans="1:59" ht="12.75" customHeight="1">
      <c r="A374" s="211"/>
      <c r="B374" s="2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</row>
    <row r="375" spans="1:59" ht="12.75" customHeight="1">
      <c r="A375" s="211"/>
      <c r="B375" s="2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</row>
    <row r="376" spans="1:59" ht="12.75" customHeight="1">
      <c r="A376" s="211"/>
      <c r="B376" s="2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</row>
    <row r="377" spans="1:59" ht="12.75" customHeight="1">
      <c r="A377" s="211"/>
      <c r="B377" s="2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</row>
    <row r="378" spans="1:59" ht="12.75" customHeight="1">
      <c r="A378" s="211"/>
      <c r="B378" s="2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</row>
    <row r="379" spans="1:59" ht="12.75" customHeight="1">
      <c r="A379" s="211"/>
      <c r="B379" s="2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</row>
    <row r="380" spans="1:59" ht="12.75" customHeight="1">
      <c r="A380" s="211"/>
      <c r="B380" s="2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1"/>
      <c r="AP380" s="211"/>
      <c r="AQ380" s="211"/>
      <c r="AR380" s="211"/>
      <c r="AS380" s="211"/>
      <c r="AT380" s="211"/>
      <c r="AU380" s="211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</row>
    <row r="381" spans="1:59" ht="12.75" customHeight="1">
      <c r="A381" s="211"/>
      <c r="B381" s="2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</row>
    <row r="382" spans="1:59" ht="12.75" customHeight="1">
      <c r="A382" s="211"/>
      <c r="B382" s="2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1"/>
      <c r="AP382" s="211"/>
      <c r="AQ382" s="211"/>
      <c r="AR382" s="211"/>
      <c r="AS382" s="211"/>
      <c r="AT382" s="211"/>
      <c r="AU382" s="211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</row>
    <row r="383" spans="1:59" ht="12.75" customHeight="1">
      <c r="A383" s="211"/>
      <c r="B383" s="2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11"/>
      <c r="AK383" s="211"/>
      <c r="AL383" s="211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</row>
    <row r="384" spans="1:59" ht="12.75" customHeight="1">
      <c r="A384" s="211"/>
      <c r="B384" s="2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11"/>
      <c r="AK384" s="211"/>
      <c r="AL384" s="211"/>
      <c r="AM384" s="211"/>
      <c r="AN384" s="211"/>
      <c r="AO384" s="211"/>
      <c r="AP384" s="211"/>
      <c r="AQ384" s="211"/>
      <c r="AR384" s="211"/>
      <c r="AS384" s="211"/>
      <c r="AT384" s="211"/>
      <c r="AU384" s="211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</row>
    <row r="385" spans="1:59" ht="12.75" customHeight="1">
      <c r="A385" s="211"/>
      <c r="B385" s="2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11"/>
      <c r="AK385" s="211"/>
      <c r="AL385" s="211"/>
      <c r="AM385" s="211"/>
      <c r="AN385" s="211"/>
      <c r="AO385" s="211"/>
      <c r="AP385" s="211"/>
      <c r="AQ385" s="211"/>
      <c r="AR385" s="211"/>
      <c r="AS385" s="211"/>
      <c r="AT385" s="211"/>
      <c r="AU385" s="211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</row>
    <row r="386" spans="1:59" ht="12.75" customHeight="1">
      <c r="A386" s="211"/>
      <c r="B386" s="2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  <c r="AT386" s="211"/>
      <c r="AU386" s="211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</row>
    <row r="387" spans="1:59" ht="12.75" customHeight="1">
      <c r="A387" s="211"/>
      <c r="B387" s="2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1"/>
      <c r="AP387" s="211"/>
      <c r="AQ387" s="211"/>
      <c r="AR387" s="211"/>
      <c r="AS387" s="211"/>
      <c r="AT387" s="211"/>
      <c r="AU387" s="211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</row>
    <row r="388" spans="1:59" ht="12.75" customHeight="1">
      <c r="A388" s="211"/>
      <c r="B388" s="2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1"/>
      <c r="AP388" s="211"/>
      <c r="AQ388" s="211"/>
      <c r="AR388" s="211"/>
      <c r="AS388" s="211"/>
      <c r="AT388" s="211"/>
      <c r="AU388" s="211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</row>
    <row r="389" spans="1:59" ht="12.75" customHeight="1">
      <c r="A389" s="211"/>
      <c r="B389" s="2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</row>
    <row r="390" spans="1:59" ht="12.75" customHeight="1">
      <c r="A390" s="211"/>
      <c r="B390" s="2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1"/>
      <c r="AP390" s="211"/>
      <c r="AQ390" s="211"/>
      <c r="AR390" s="211"/>
      <c r="AS390" s="211"/>
      <c r="AT390" s="211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</row>
    <row r="391" spans="1:59" ht="12.75" customHeight="1">
      <c r="A391" s="211"/>
      <c r="B391" s="2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</row>
    <row r="392" spans="1:59" ht="12.75" customHeight="1">
      <c r="A392" s="211"/>
      <c r="B392" s="2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1"/>
      <c r="AP392" s="211"/>
      <c r="AQ392" s="211"/>
      <c r="AR392" s="211"/>
      <c r="AS392" s="211"/>
      <c r="AT392" s="211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</row>
    <row r="393" spans="1:59" ht="12.75" customHeight="1">
      <c r="A393" s="211"/>
      <c r="B393" s="2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1"/>
      <c r="AP393" s="211"/>
      <c r="AQ393" s="211"/>
      <c r="AR393" s="211"/>
      <c r="AS393" s="211"/>
      <c r="AT393" s="211"/>
      <c r="AU393" s="211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</row>
    <row r="394" spans="1:59" ht="12.75" customHeight="1">
      <c r="A394" s="211"/>
      <c r="B394" s="2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1"/>
      <c r="AP394" s="211"/>
      <c r="AQ394" s="211"/>
      <c r="AR394" s="211"/>
      <c r="AS394" s="211"/>
      <c r="AT394" s="211"/>
      <c r="AU394" s="211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</row>
    <row r="395" spans="1:59" ht="12.75" customHeight="1">
      <c r="A395" s="211"/>
      <c r="B395" s="2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1"/>
      <c r="AP395" s="211"/>
      <c r="AQ395" s="211"/>
      <c r="AR395" s="211"/>
      <c r="AS395" s="211"/>
      <c r="AT395" s="211"/>
      <c r="AU395" s="211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</row>
    <row r="396" spans="1:59" ht="12.75" customHeight="1">
      <c r="A396" s="211"/>
      <c r="B396" s="2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  <c r="AT396" s="211"/>
      <c r="AU396" s="211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</row>
    <row r="397" spans="1:59" ht="12.75" customHeight="1">
      <c r="A397" s="211"/>
      <c r="B397" s="2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1"/>
      <c r="AP397" s="211"/>
      <c r="AQ397" s="211"/>
      <c r="AR397" s="211"/>
      <c r="AS397" s="211"/>
      <c r="AT397" s="211"/>
      <c r="AU397" s="211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</row>
    <row r="398" spans="1:59" ht="12.75" customHeight="1">
      <c r="A398" s="211"/>
      <c r="B398" s="2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</row>
    <row r="399" spans="1:59" ht="12.75" customHeight="1">
      <c r="A399" s="211"/>
      <c r="B399" s="2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</row>
    <row r="400" spans="1:59" ht="12.75" customHeight="1">
      <c r="A400" s="211"/>
      <c r="B400" s="2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1"/>
      <c r="AP400" s="211"/>
      <c r="AQ400" s="211"/>
      <c r="AR400" s="211"/>
      <c r="AS400" s="211"/>
      <c r="AT400" s="211"/>
      <c r="AU400" s="211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</row>
    <row r="401" spans="1:59" ht="12.75" customHeight="1">
      <c r="A401" s="211"/>
      <c r="B401" s="2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1"/>
      <c r="AP401" s="211"/>
      <c r="AQ401" s="211"/>
      <c r="AR401" s="211"/>
      <c r="AS401" s="211"/>
      <c r="AT401" s="211"/>
      <c r="AU401" s="211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</row>
    <row r="402" spans="1:59" ht="12.75" customHeight="1">
      <c r="A402" s="211"/>
      <c r="B402" s="2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</row>
    <row r="403" spans="1:59" ht="12.75" customHeight="1">
      <c r="A403" s="211"/>
      <c r="B403" s="2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1"/>
      <c r="AP403" s="211"/>
      <c r="AQ403" s="211"/>
      <c r="AR403" s="211"/>
      <c r="AS403" s="211"/>
      <c r="AT403" s="211"/>
      <c r="AU403" s="211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</row>
    <row r="404" spans="1:59" ht="12.75" customHeight="1">
      <c r="A404" s="211"/>
      <c r="B404" s="2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1"/>
      <c r="AP404" s="211"/>
      <c r="AQ404" s="211"/>
      <c r="AR404" s="211"/>
      <c r="AS404" s="211"/>
      <c r="AT404" s="211"/>
      <c r="AU404" s="211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</row>
    <row r="405" spans="1:59" ht="12.75" customHeight="1">
      <c r="A405" s="211"/>
      <c r="B405" s="2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1"/>
      <c r="AP405" s="211"/>
      <c r="AQ405" s="211"/>
      <c r="AR405" s="211"/>
      <c r="AS405" s="211"/>
      <c r="AT405" s="211"/>
      <c r="AU405" s="211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</row>
    <row r="406" spans="1:59" ht="12.75" customHeight="1">
      <c r="A406" s="211"/>
      <c r="B406" s="2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  <c r="AT406" s="211"/>
      <c r="AU406" s="211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</row>
    <row r="407" spans="1:59" ht="12.75" customHeight="1">
      <c r="A407" s="211"/>
      <c r="B407" s="2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1"/>
      <c r="AP407" s="211"/>
      <c r="AQ407" s="211"/>
      <c r="AR407" s="211"/>
      <c r="AS407" s="211"/>
      <c r="AT407" s="211"/>
      <c r="AU407" s="211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</row>
    <row r="408" spans="1:59" ht="12.75" customHeight="1">
      <c r="A408" s="211"/>
      <c r="B408" s="2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  <c r="AT408" s="211"/>
      <c r="AU408" s="211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</row>
    <row r="409" spans="1:59" ht="12.75" customHeight="1">
      <c r="A409" s="211"/>
      <c r="B409" s="2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</row>
    <row r="410" spans="1:59" ht="12.75" customHeight="1">
      <c r="A410" s="211"/>
      <c r="B410" s="2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1"/>
      <c r="AP410" s="211"/>
      <c r="AQ410" s="211"/>
      <c r="AR410" s="211"/>
      <c r="AS410" s="211"/>
      <c r="AT410" s="211"/>
      <c r="AU410" s="211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</row>
    <row r="411" spans="1:59" ht="12.75" customHeight="1">
      <c r="A411" s="211"/>
      <c r="B411" s="2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1"/>
      <c r="AP411" s="211"/>
      <c r="AQ411" s="211"/>
      <c r="AR411" s="211"/>
      <c r="AS411" s="211"/>
      <c r="AT411" s="211"/>
      <c r="AU411" s="211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</row>
    <row r="412" spans="1:59" ht="12.75" customHeight="1">
      <c r="A412" s="211"/>
      <c r="B412" s="2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</row>
    <row r="413" spans="1:59" ht="12.75" customHeight="1">
      <c r="A413" s="211"/>
      <c r="B413" s="2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</row>
    <row r="414" spans="1:59" ht="12.75" customHeight="1">
      <c r="A414" s="211"/>
      <c r="B414" s="2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</row>
    <row r="415" spans="1:59" ht="12.75" customHeight="1">
      <c r="A415" s="211"/>
      <c r="B415" s="2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</row>
    <row r="416" spans="1:59" ht="12.75" customHeight="1">
      <c r="A416" s="211"/>
      <c r="B416" s="2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</row>
    <row r="417" spans="1:59" ht="12.75" customHeight="1">
      <c r="A417" s="211"/>
      <c r="B417" s="2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1"/>
      <c r="AP417" s="211"/>
      <c r="AQ417" s="211"/>
      <c r="AR417" s="211"/>
      <c r="AS417" s="211"/>
      <c r="AT417" s="211"/>
      <c r="AU417" s="211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</row>
    <row r="418" spans="1:59" ht="12.75" customHeight="1">
      <c r="A418" s="211"/>
      <c r="B418" s="2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  <c r="AT418" s="211"/>
      <c r="AU418" s="211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</row>
    <row r="419" spans="1:59" ht="12.75" customHeight="1">
      <c r="A419" s="211"/>
      <c r="B419" s="2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</row>
    <row r="420" spans="1:59" ht="12.75" customHeight="1">
      <c r="A420" s="211"/>
      <c r="B420" s="2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</row>
    <row r="421" spans="1:59" ht="12.75" customHeight="1">
      <c r="A421" s="211"/>
      <c r="B421" s="2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</row>
    <row r="422" spans="1:59" ht="12.75" customHeight="1">
      <c r="A422" s="211"/>
      <c r="B422" s="2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</row>
    <row r="423" spans="1:59" ht="12.75" customHeight="1">
      <c r="A423" s="211"/>
      <c r="B423" s="2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</row>
    <row r="424" spans="1:59" ht="12.75" customHeight="1">
      <c r="A424" s="211"/>
      <c r="B424" s="2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</row>
    <row r="425" spans="1:59" ht="12.75" customHeight="1">
      <c r="A425" s="211"/>
      <c r="B425" s="2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</row>
    <row r="426" spans="1:59" ht="12.75" customHeight="1">
      <c r="A426" s="211"/>
      <c r="B426" s="2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</row>
    <row r="427" spans="1:59" ht="12.75" customHeight="1">
      <c r="A427" s="211"/>
      <c r="B427" s="2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</row>
    <row r="428" spans="1:59" ht="12.75" customHeight="1">
      <c r="A428" s="211"/>
      <c r="B428" s="2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</row>
    <row r="429" spans="1:59" ht="12.75" customHeight="1">
      <c r="A429" s="211"/>
      <c r="B429" s="2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</row>
    <row r="430" spans="1:59" ht="12.75" customHeight="1">
      <c r="A430" s="211"/>
      <c r="B430" s="2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</row>
    <row r="431" spans="1:59" ht="12.75" customHeight="1">
      <c r="A431" s="211"/>
      <c r="B431" s="2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1"/>
      <c r="AP431" s="211"/>
      <c r="AQ431" s="211"/>
      <c r="AR431" s="211"/>
      <c r="AS431" s="211"/>
      <c r="AT431" s="211"/>
      <c r="AU431" s="211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</row>
    <row r="432" spans="1:59" ht="12.75" customHeight="1">
      <c r="A432" s="211"/>
      <c r="B432" s="2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1"/>
      <c r="AP432" s="211"/>
      <c r="AQ432" s="211"/>
      <c r="AR432" s="211"/>
      <c r="AS432" s="211"/>
      <c r="AT432" s="211"/>
      <c r="AU432" s="211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</row>
    <row r="433" spans="1:59" ht="12.75" customHeight="1">
      <c r="A433" s="211"/>
      <c r="B433" s="2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1"/>
      <c r="AP433" s="211"/>
      <c r="AQ433" s="211"/>
      <c r="AR433" s="211"/>
      <c r="AS433" s="211"/>
      <c r="AT433" s="211"/>
      <c r="AU433" s="211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</row>
    <row r="434" spans="1:59" ht="12.75" customHeight="1">
      <c r="A434" s="211"/>
      <c r="B434" s="2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</row>
    <row r="435" spans="1:59" ht="12.75" customHeight="1">
      <c r="A435" s="211"/>
      <c r="B435" s="2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</row>
    <row r="436" spans="1:59" ht="12.75" customHeight="1">
      <c r="A436" s="211"/>
      <c r="B436" s="2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1"/>
      <c r="AP436" s="211"/>
      <c r="AQ436" s="211"/>
      <c r="AR436" s="211"/>
      <c r="AS436" s="211"/>
      <c r="AT436" s="211"/>
      <c r="AU436" s="211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</row>
    <row r="437" spans="1:59" ht="12.75" customHeight="1">
      <c r="A437" s="211"/>
      <c r="B437" s="2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</row>
    <row r="438" spans="1:59" ht="12.75" customHeight="1">
      <c r="A438" s="211"/>
      <c r="B438" s="2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</row>
    <row r="439" spans="1:59" ht="12.75" customHeight="1">
      <c r="A439" s="211"/>
      <c r="B439" s="2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</row>
    <row r="440" spans="1:59" ht="12.75" customHeight="1">
      <c r="A440" s="211"/>
      <c r="B440" s="2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</row>
    <row r="441" spans="1:59" ht="12.75" customHeight="1">
      <c r="A441" s="211"/>
      <c r="B441" s="2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</row>
    <row r="442" spans="1:59" ht="12.75" customHeight="1">
      <c r="A442" s="211"/>
      <c r="B442" s="2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</row>
    <row r="443" spans="1:59" ht="12.75" customHeight="1">
      <c r="A443" s="211"/>
      <c r="B443" s="2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</row>
    <row r="444" spans="1:59" ht="12.75" customHeight="1">
      <c r="A444" s="211"/>
      <c r="B444" s="2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</row>
    <row r="445" spans="1:59" ht="12.75" customHeight="1">
      <c r="A445" s="211"/>
      <c r="B445" s="2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</row>
    <row r="446" spans="1:59" ht="12.75" customHeight="1">
      <c r="A446" s="211"/>
      <c r="B446" s="2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</row>
    <row r="447" spans="1:59" ht="12.75" customHeight="1">
      <c r="A447" s="211"/>
      <c r="B447" s="2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</row>
    <row r="448" spans="1:59" ht="12.75" customHeight="1">
      <c r="A448" s="211"/>
      <c r="B448" s="2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</row>
    <row r="449" spans="1:59" ht="12.75" customHeight="1">
      <c r="A449" s="211"/>
      <c r="B449" s="2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</row>
    <row r="450" spans="1:59" ht="12.75" customHeight="1">
      <c r="A450" s="211"/>
      <c r="B450" s="2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1"/>
      <c r="AP450" s="211"/>
      <c r="AQ450" s="211"/>
      <c r="AR450" s="211"/>
      <c r="AS450" s="211"/>
      <c r="AT450" s="211"/>
      <c r="AU450" s="211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</row>
    <row r="451" spans="1:59" ht="12.75" customHeight="1">
      <c r="A451" s="211"/>
      <c r="B451" s="2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</row>
    <row r="452" spans="1:59" ht="12.75" customHeight="1">
      <c r="A452" s="211"/>
      <c r="B452" s="2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1"/>
      <c r="AP452" s="211"/>
      <c r="AQ452" s="211"/>
      <c r="AR452" s="211"/>
      <c r="AS452" s="211"/>
      <c r="AT452" s="211"/>
      <c r="AU452" s="211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</row>
    <row r="453" spans="1:59" ht="12.75" customHeight="1">
      <c r="A453" s="211"/>
      <c r="B453" s="2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</row>
    <row r="454" spans="1:59" ht="12.75" customHeight="1">
      <c r="A454" s="211"/>
      <c r="B454" s="2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</row>
    <row r="455" spans="1:59" ht="12.75" customHeight="1">
      <c r="A455" s="211"/>
      <c r="B455" s="2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</row>
    <row r="456" spans="1:59" ht="12.75" customHeight="1">
      <c r="A456" s="211"/>
      <c r="B456" s="2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1"/>
      <c r="AT456" s="211"/>
      <c r="AU456" s="211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</row>
    <row r="457" spans="1:59" ht="12.75" customHeight="1">
      <c r="A457" s="211"/>
      <c r="B457" s="2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  <c r="AT457" s="211"/>
      <c r="AU457" s="211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</row>
    <row r="458" spans="1:59" ht="12.75" customHeight="1">
      <c r="A458" s="211"/>
      <c r="B458" s="2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1"/>
      <c r="AT458" s="211"/>
      <c r="AU458" s="211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</row>
    <row r="459" spans="1:59" ht="12.75" customHeight="1">
      <c r="A459" s="211"/>
      <c r="B459" s="2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  <c r="AT459" s="211"/>
      <c r="AU459" s="211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</row>
    <row r="460" spans="1:59" ht="12.75" customHeight="1">
      <c r="A460" s="211"/>
      <c r="B460" s="2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1"/>
      <c r="AT460" s="211"/>
      <c r="AU460" s="211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</row>
    <row r="461" spans="1:59" ht="12.75" customHeight="1">
      <c r="A461" s="211"/>
      <c r="B461" s="2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  <c r="AT461" s="211"/>
      <c r="AU461" s="211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</row>
    <row r="462" spans="1:59" ht="12.75" customHeight="1">
      <c r="A462" s="211"/>
      <c r="B462" s="2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</row>
    <row r="463" spans="1:59" ht="12.75" customHeight="1">
      <c r="A463" s="211"/>
      <c r="B463" s="2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11"/>
      <c r="AT463" s="211"/>
      <c r="AU463" s="211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</row>
    <row r="464" spans="1:59" ht="12.75" customHeight="1">
      <c r="A464" s="211"/>
      <c r="B464" s="2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</row>
    <row r="465" spans="1:59" ht="12.75" customHeight="1">
      <c r="A465" s="211"/>
      <c r="B465" s="2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</row>
    <row r="466" spans="1:59" ht="12.75" customHeight="1">
      <c r="A466" s="211"/>
      <c r="B466" s="2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</row>
    <row r="467" spans="1:59" ht="12.75" customHeight="1">
      <c r="A467" s="211"/>
      <c r="B467" s="2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</row>
    <row r="468" spans="1:59" ht="12.75" customHeight="1">
      <c r="A468" s="211"/>
      <c r="B468" s="2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</row>
    <row r="469" spans="1:59" ht="12.75" customHeight="1">
      <c r="A469" s="211"/>
      <c r="B469" s="2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</row>
    <row r="470" spans="1:59" ht="12.75" customHeight="1">
      <c r="A470" s="211"/>
      <c r="B470" s="2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</row>
    <row r="471" spans="1:59" ht="12.75" customHeight="1">
      <c r="A471" s="211"/>
      <c r="B471" s="2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</row>
    <row r="472" spans="1:59" ht="12.75" customHeight="1">
      <c r="A472" s="211"/>
      <c r="B472" s="2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</row>
    <row r="473" spans="1:59" ht="12.75" customHeight="1">
      <c r="A473" s="211"/>
      <c r="B473" s="2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</row>
    <row r="474" spans="1:59" ht="12.75" customHeight="1">
      <c r="A474" s="211"/>
      <c r="B474" s="2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1"/>
      <c r="AT474" s="211"/>
      <c r="AU474" s="211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</row>
    <row r="475" spans="1:59" ht="12.75" customHeight="1">
      <c r="A475" s="211"/>
      <c r="B475" s="2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1"/>
      <c r="AT475" s="211"/>
      <c r="AU475" s="211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</row>
    <row r="476" spans="1:59" ht="12.75" customHeight="1">
      <c r="A476" s="211"/>
      <c r="B476" s="2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1"/>
      <c r="AT476" s="211"/>
      <c r="AU476" s="211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</row>
    <row r="477" spans="1:59" ht="12.75" customHeight="1">
      <c r="A477" s="211"/>
      <c r="B477" s="2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</row>
    <row r="478" spans="1:59" ht="12.75" customHeight="1">
      <c r="A478" s="211"/>
      <c r="B478" s="2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</row>
    <row r="479" spans="1:59" ht="12.75" customHeight="1">
      <c r="A479" s="211"/>
      <c r="B479" s="2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  <c r="AT479" s="211"/>
      <c r="AU479" s="211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</row>
    <row r="480" spans="1:59" ht="12.75" customHeight="1">
      <c r="A480" s="211"/>
      <c r="B480" s="2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11"/>
      <c r="AT480" s="211"/>
      <c r="AU480" s="211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</row>
    <row r="481" spans="1:59" ht="12.75" customHeight="1">
      <c r="A481" s="211"/>
      <c r="B481" s="2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</row>
    <row r="482" spans="1:59" ht="12.75" customHeight="1">
      <c r="A482" s="211"/>
      <c r="B482" s="2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</row>
    <row r="483" spans="1:59" ht="12.75" customHeight="1">
      <c r="A483" s="211"/>
      <c r="B483" s="2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</row>
    <row r="484" spans="1:59" ht="12.75" customHeight="1">
      <c r="A484" s="211"/>
      <c r="B484" s="2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</row>
    <row r="485" spans="1:59" ht="12.75" customHeight="1">
      <c r="A485" s="211"/>
      <c r="B485" s="2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</row>
    <row r="486" spans="1:59" ht="12.75" customHeight="1">
      <c r="A486" s="211"/>
      <c r="B486" s="2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</row>
    <row r="487" spans="1:59" ht="12.75" customHeight="1">
      <c r="A487" s="211"/>
      <c r="B487" s="2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</row>
    <row r="488" spans="1:59" ht="12.75" customHeight="1">
      <c r="A488" s="211"/>
      <c r="B488" s="2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</row>
    <row r="489" spans="1:59" ht="12.75" customHeight="1">
      <c r="A489" s="211"/>
      <c r="B489" s="2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</row>
    <row r="490" spans="1:59" ht="12.75" customHeight="1">
      <c r="A490" s="211"/>
      <c r="B490" s="2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</row>
    <row r="491" spans="1:59" ht="12.75" customHeight="1">
      <c r="A491" s="211"/>
      <c r="B491" s="2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</row>
    <row r="492" spans="1:59" ht="12.75" customHeight="1">
      <c r="A492" s="211"/>
      <c r="B492" s="2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</row>
    <row r="493" spans="1:59" ht="12.75" customHeight="1">
      <c r="A493" s="211"/>
      <c r="B493" s="2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</row>
    <row r="494" spans="1:59" ht="12.75" customHeight="1">
      <c r="A494" s="211"/>
      <c r="B494" s="2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211"/>
      <c r="AU494" s="211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</row>
    <row r="495" spans="1:59" ht="12.75" customHeight="1">
      <c r="A495" s="211"/>
      <c r="B495" s="2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</row>
    <row r="496" spans="1:59" ht="12.75" customHeight="1">
      <c r="A496" s="211"/>
      <c r="B496" s="2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211"/>
      <c r="AU496" s="211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</row>
    <row r="497" spans="1:59" ht="12.75" customHeight="1">
      <c r="A497" s="211"/>
      <c r="B497" s="2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</row>
    <row r="498" spans="1:59" ht="12.75" customHeight="1">
      <c r="A498" s="211"/>
      <c r="B498" s="2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</row>
    <row r="499" spans="1:59" ht="12.75" customHeight="1">
      <c r="A499" s="211"/>
      <c r="B499" s="2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211"/>
      <c r="AU499" s="211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</row>
    <row r="500" spans="1:59" ht="12.75" customHeight="1">
      <c r="A500" s="211"/>
      <c r="B500" s="2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</row>
    <row r="501" spans="1:59" ht="12.75" customHeight="1">
      <c r="A501" s="211"/>
      <c r="B501" s="2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</row>
    <row r="502" spans="1:59" ht="12.75" customHeight="1">
      <c r="A502" s="211"/>
      <c r="B502" s="2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</row>
    <row r="503" spans="1:59" ht="12.75" customHeight="1">
      <c r="A503" s="211"/>
      <c r="B503" s="2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</row>
    <row r="504" spans="1:59" ht="12.75" customHeight="1">
      <c r="A504" s="211"/>
      <c r="B504" s="2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</row>
    <row r="505" spans="1:59" ht="12.75" customHeight="1">
      <c r="A505" s="211"/>
      <c r="B505" s="2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</row>
    <row r="506" spans="1:59" ht="12.75" customHeight="1">
      <c r="A506" s="211"/>
      <c r="B506" s="2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</row>
    <row r="507" spans="1:59" ht="12.75" customHeight="1">
      <c r="A507" s="211"/>
      <c r="B507" s="2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</row>
    <row r="508" spans="1:59" ht="12.75" customHeight="1">
      <c r="A508" s="211"/>
      <c r="B508" s="2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</row>
    <row r="509" spans="1:59" ht="12.75" customHeight="1">
      <c r="A509" s="211"/>
      <c r="B509" s="2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</row>
    <row r="510" spans="1:59" ht="12.75" customHeight="1">
      <c r="A510" s="211"/>
      <c r="B510" s="2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</row>
    <row r="511" spans="1:59" ht="12.75" customHeight="1">
      <c r="A511" s="211"/>
      <c r="B511" s="2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</row>
    <row r="512" spans="1:59" ht="12.75" customHeight="1">
      <c r="A512" s="211"/>
      <c r="B512" s="2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</row>
    <row r="513" spans="1:59" ht="12.75" customHeight="1">
      <c r="A513" s="211"/>
      <c r="B513" s="2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</row>
    <row r="514" spans="1:59" ht="12.75" customHeight="1">
      <c r="A514" s="211"/>
      <c r="B514" s="2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</row>
    <row r="515" spans="1:59" ht="12.75" customHeight="1">
      <c r="A515" s="211"/>
      <c r="B515" s="2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</row>
    <row r="516" spans="1:59" ht="12.75" customHeight="1">
      <c r="A516" s="211"/>
      <c r="B516" s="2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</row>
    <row r="517" spans="1:59" ht="12.75" customHeight="1">
      <c r="A517" s="211"/>
      <c r="B517" s="2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1"/>
      <c r="AP517" s="211"/>
      <c r="AQ517" s="211"/>
      <c r="AR517" s="211"/>
      <c r="AS517" s="211"/>
      <c r="AT517" s="211"/>
      <c r="AU517" s="211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</row>
    <row r="518" spans="1:59" ht="12.75" customHeight="1">
      <c r="A518" s="211"/>
      <c r="B518" s="2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11"/>
      <c r="AK518" s="211"/>
      <c r="AL518" s="211"/>
      <c r="AM518" s="211"/>
      <c r="AN518" s="211"/>
      <c r="AO518" s="211"/>
      <c r="AP518" s="211"/>
      <c r="AQ518" s="211"/>
      <c r="AR518" s="211"/>
      <c r="AS518" s="211"/>
      <c r="AT518" s="211"/>
      <c r="AU518" s="211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</row>
    <row r="519" spans="1:59" ht="12.75" customHeight="1">
      <c r="A519" s="211"/>
      <c r="B519" s="2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</row>
    <row r="520" spans="1:59" ht="12.75" customHeight="1">
      <c r="A520" s="211"/>
      <c r="B520" s="2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</row>
    <row r="521" spans="1:59" ht="12.75" customHeight="1">
      <c r="A521" s="211"/>
      <c r="B521" s="2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</row>
    <row r="522" spans="1:59" ht="12.75" customHeight="1">
      <c r="A522" s="211"/>
      <c r="B522" s="2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</row>
    <row r="523" spans="1:59" ht="12.75" customHeight="1">
      <c r="A523" s="211"/>
      <c r="B523" s="2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</row>
    <row r="524" spans="1:59" ht="12.75" customHeight="1">
      <c r="A524" s="211"/>
      <c r="B524" s="2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</row>
    <row r="525" spans="1:59" ht="12.75" customHeight="1">
      <c r="A525" s="211"/>
      <c r="B525" s="2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</row>
    <row r="526" spans="1:59" ht="12.75" customHeight="1">
      <c r="A526" s="211"/>
      <c r="B526" s="2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</row>
    <row r="527" spans="1:59" ht="12.75" customHeight="1">
      <c r="A527" s="211"/>
      <c r="B527" s="2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</row>
    <row r="528" spans="1:59" ht="12.75" customHeight="1">
      <c r="A528" s="211"/>
      <c r="B528" s="2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</row>
    <row r="529" spans="1:59" ht="12.75" customHeight="1">
      <c r="A529" s="211"/>
      <c r="B529" s="2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</row>
    <row r="530" spans="1:59" ht="12.75" customHeight="1">
      <c r="A530" s="211"/>
      <c r="B530" s="2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</row>
    <row r="531" spans="1:59" ht="12.75" customHeight="1">
      <c r="A531" s="211"/>
      <c r="B531" s="2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</row>
    <row r="532" spans="1:59" ht="12.75" customHeight="1">
      <c r="A532" s="211"/>
      <c r="B532" s="2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</row>
    <row r="533" spans="1:59" ht="12.75" customHeight="1">
      <c r="A533" s="211"/>
      <c r="B533" s="2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</row>
    <row r="534" spans="1:59" ht="12.75" customHeight="1">
      <c r="A534" s="211"/>
      <c r="B534" s="2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</row>
    <row r="535" spans="1:59" ht="12.75" customHeight="1">
      <c r="A535" s="211"/>
      <c r="B535" s="2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</row>
    <row r="536" spans="1:59" ht="12.75" customHeight="1">
      <c r="A536" s="211"/>
      <c r="B536" s="2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1"/>
      <c r="AP536" s="211"/>
      <c r="AQ536" s="211"/>
      <c r="AR536" s="211"/>
      <c r="AS536" s="211"/>
      <c r="AT536" s="211"/>
      <c r="AU536" s="211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</row>
    <row r="537" spans="1:59" ht="12.75" customHeight="1">
      <c r="A537" s="211"/>
      <c r="B537" s="2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</row>
    <row r="538" spans="1:59" ht="12.75" customHeight="1">
      <c r="A538" s="211"/>
      <c r="B538" s="2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</row>
    <row r="539" spans="1:59" ht="12.75" customHeight="1">
      <c r="A539" s="211"/>
      <c r="B539" s="2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</row>
    <row r="540" spans="1:59" ht="12.75" customHeight="1">
      <c r="A540" s="211"/>
      <c r="B540" s="2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</row>
    <row r="541" spans="1:59" ht="12.75" customHeight="1">
      <c r="A541" s="211"/>
      <c r="B541" s="2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</row>
    <row r="542" spans="1:59" ht="12.75" customHeight="1">
      <c r="A542" s="211"/>
      <c r="B542" s="2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</row>
    <row r="543" spans="1:59" ht="12.75" customHeight="1">
      <c r="A543" s="211"/>
      <c r="B543" s="2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</row>
    <row r="544" spans="1:59" ht="12.75" customHeight="1">
      <c r="A544" s="211"/>
      <c r="B544" s="2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</row>
    <row r="545" spans="1:59" ht="12.75" customHeight="1">
      <c r="A545" s="211"/>
      <c r="B545" s="2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</row>
    <row r="546" spans="1:59" ht="12.75" customHeight="1">
      <c r="A546" s="211"/>
      <c r="B546" s="2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</row>
    <row r="547" spans="1:59" ht="12.75" customHeight="1">
      <c r="A547" s="211"/>
      <c r="B547" s="2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</row>
    <row r="548" spans="1:59" ht="12.75" customHeight="1">
      <c r="A548" s="211"/>
      <c r="B548" s="2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</row>
    <row r="549" spans="1:59" ht="12.75" customHeight="1">
      <c r="A549" s="211"/>
      <c r="B549" s="2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</row>
    <row r="550" spans="1:59" ht="12.75" customHeight="1">
      <c r="A550" s="211"/>
      <c r="B550" s="2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</row>
    <row r="551" spans="1:59" ht="12.75" customHeight="1">
      <c r="A551" s="211"/>
      <c r="B551" s="2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</row>
    <row r="552" spans="1:59" ht="12.75" customHeight="1">
      <c r="A552" s="211"/>
      <c r="B552" s="2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</row>
    <row r="553" spans="1:59" ht="12.75" customHeight="1">
      <c r="A553" s="211"/>
      <c r="B553" s="2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</row>
    <row r="554" spans="1:59" ht="12.75" customHeight="1">
      <c r="A554" s="211"/>
      <c r="B554" s="2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</row>
    <row r="555" spans="1:59" ht="12.75" customHeight="1">
      <c r="A555" s="211"/>
      <c r="B555" s="2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</row>
    <row r="556" spans="1:59" ht="12.75" customHeight="1">
      <c r="A556" s="211"/>
      <c r="B556" s="2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</row>
    <row r="557" spans="1:59" ht="12.75" customHeight="1">
      <c r="A557" s="211"/>
      <c r="B557" s="2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</row>
    <row r="558" spans="1:59" ht="12.75" customHeight="1">
      <c r="A558" s="211"/>
      <c r="B558" s="2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</row>
    <row r="559" spans="1:59" ht="12.75" customHeight="1">
      <c r="A559" s="211"/>
      <c r="B559" s="2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</row>
    <row r="560" spans="1:59" ht="12.75" customHeight="1">
      <c r="A560" s="211"/>
      <c r="B560" s="2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</row>
    <row r="561" spans="1:59" ht="12.75" customHeight="1">
      <c r="A561" s="211"/>
      <c r="B561" s="2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</row>
    <row r="562" spans="1:59" ht="12.75" customHeight="1">
      <c r="A562" s="211"/>
      <c r="B562" s="2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</row>
    <row r="563" spans="1:59" ht="12.75" customHeight="1">
      <c r="A563" s="211"/>
      <c r="B563" s="2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</row>
    <row r="564" spans="1:59" ht="12.75" customHeight="1">
      <c r="A564" s="211"/>
      <c r="B564" s="2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</row>
    <row r="565" spans="1:59" ht="12.75" customHeight="1">
      <c r="A565" s="211"/>
      <c r="B565" s="2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11"/>
      <c r="AK565" s="211"/>
      <c r="AL565" s="211"/>
      <c r="AM565" s="211"/>
      <c r="AN565" s="211"/>
      <c r="AO565" s="211"/>
      <c r="AP565" s="211"/>
      <c r="AQ565" s="211"/>
      <c r="AR565" s="211"/>
      <c r="AS565" s="211"/>
      <c r="AT565" s="211"/>
      <c r="AU565" s="211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</row>
    <row r="566" spans="1:59" ht="12.75" customHeight="1">
      <c r="A566" s="211"/>
      <c r="B566" s="2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11"/>
      <c r="AK566" s="211"/>
      <c r="AL566" s="211"/>
      <c r="AM566" s="211"/>
      <c r="AN566" s="211"/>
      <c r="AO566" s="211"/>
      <c r="AP566" s="211"/>
      <c r="AQ566" s="211"/>
      <c r="AR566" s="211"/>
      <c r="AS566" s="211"/>
      <c r="AT566" s="211"/>
      <c r="AU566" s="211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</row>
    <row r="567" spans="1:59" ht="12.75" customHeight="1">
      <c r="A567" s="211"/>
      <c r="B567" s="2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11"/>
      <c r="AK567" s="211"/>
      <c r="AL567" s="211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</row>
    <row r="568" spans="1:59" ht="12.75" customHeight="1">
      <c r="A568" s="211"/>
      <c r="B568" s="2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1"/>
      <c r="AS568" s="211"/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</row>
    <row r="569" spans="1:59" ht="12.75" customHeight="1">
      <c r="A569" s="211"/>
      <c r="B569" s="2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11"/>
      <c r="AK569" s="211"/>
      <c r="AL569" s="211"/>
      <c r="AM569" s="211"/>
      <c r="AN569" s="211"/>
      <c r="AO569" s="211"/>
      <c r="AP569" s="211"/>
      <c r="AQ569" s="211"/>
      <c r="AR569" s="211"/>
      <c r="AS569" s="211"/>
      <c r="AT569" s="211"/>
      <c r="AU569" s="211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</row>
    <row r="570" spans="1:59" ht="12.75" customHeight="1">
      <c r="A570" s="211"/>
      <c r="B570" s="2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11"/>
      <c r="AK570" s="211"/>
      <c r="AL570" s="211"/>
      <c r="AM570" s="211"/>
      <c r="AN570" s="211"/>
      <c r="AO570" s="211"/>
      <c r="AP570" s="211"/>
      <c r="AQ570" s="211"/>
      <c r="AR570" s="211"/>
      <c r="AS570" s="211"/>
      <c r="AT570" s="211"/>
      <c r="AU570" s="211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</row>
    <row r="571" spans="1:59" ht="12.75" customHeight="1">
      <c r="A571" s="211"/>
      <c r="B571" s="2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11"/>
      <c r="AK571" s="211"/>
      <c r="AL571" s="211"/>
      <c r="AM571" s="211"/>
      <c r="AN571" s="211"/>
      <c r="AO571" s="211"/>
      <c r="AP571" s="211"/>
      <c r="AQ571" s="211"/>
      <c r="AR571" s="211"/>
      <c r="AS571" s="211"/>
      <c r="AT571" s="211"/>
      <c r="AU571" s="211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</row>
    <row r="572" spans="1:59" ht="12.75" customHeight="1">
      <c r="A572" s="211"/>
      <c r="B572" s="2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11"/>
      <c r="AK572" s="211"/>
      <c r="AL572" s="211"/>
      <c r="AM572" s="211"/>
      <c r="AN572" s="211"/>
      <c r="AO572" s="211"/>
      <c r="AP572" s="211"/>
      <c r="AQ572" s="211"/>
      <c r="AR572" s="211"/>
      <c r="AS572" s="211"/>
      <c r="AT572" s="211"/>
      <c r="AU572" s="211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</row>
    <row r="573" spans="1:59" ht="12.75" customHeight="1">
      <c r="A573" s="211"/>
      <c r="B573" s="2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11"/>
      <c r="AK573" s="211"/>
      <c r="AL573" s="211"/>
      <c r="AM573" s="211"/>
      <c r="AN573" s="211"/>
      <c r="AO573" s="211"/>
      <c r="AP573" s="211"/>
      <c r="AQ573" s="211"/>
      <c r="AR573" s="211"/>
      <c r="AS573" s="211"/>
      <c r="AT573" s="211"/>
      <c r="AU573" s="211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</row>
    <row r="574" spans="1:59" ht="12.75" customHeight="1">
      <c r="A574" s="211"/>
      <c r="B574" s="2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11"/>
      <c r="AK574" s="211"/>
      <c r="AL574" s="211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</row>
    <row r="575" spans="1:59" ht="12.75" customHeight="1">
      <c r="A575" s="211"/>
      <c r="B575" s="2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11"/>
      <c r="AK575" s="211"/>
      <c r="AL575" s="211"/>
      <c r="AM575" s="211"/>
      <c r="AN575" s="211"/>
      <c r="AO575" s="211"/>
      <c r="AP575" s="211"/>
      <c r="AQ575" s="211"/>
      <c r="AR575" s="211"/>
      <c r="AS575" s="211"/>
      <c r="AT575" s="211"/>
      <c r="AU575" s="211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</row>
    <row r="576" spans="1:59" ht="12.75" customHeight="1">
      <c r="A576" s="211"/>
      <c r="B576" s="2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11"/>
      <c r="AK576" s="211"/>
      <c r="AL576" s="211"/>
      <c r="AM576" s="211"/>
      <c r="AN576" s="211"/>
      <c r="AO576" s="211"/>
      <c r="AP576" s="211"/>
      <c r="AQ576" s="211"/>
      <c r="AR576" s="211"/>
      <c r="AS576" s="211"/>
      <c r="AT576" s="211"/>
      <c r="AU576" s="211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</row>
    <row r="577" spans="1:59" ht="12.75" customHeight="1">
      <c r="A577" s="211"/>
      <c r="B577" s="2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11"/>
      <c r="AK577" s="211"/>
      <c r="AL577" s="211"/>
      <c r="AM577" s="211"/>
      <c r="AN577" s="211"/>
      <c r="AO577" s="211"/>
      <c r="AP577" s="211"/>
      <c r="AQ577" s="211"/>
      <c r="AR577" s="211"/>
      <c r="AS577" s="211"/>
      <c r="AT577" s="211"/>
      <c r="AU577" s="211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</row>
    <row r="578" spans="1:59" ht="12.75" customHeight="1">
      <c r="A578" s="211"/>
      <c r="B578" s="2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11"/>
      <c r="AK578" s="211"/>
      <c r="AL578" s="211"/>
      <c r="AM578" s="211"/>
      <c r="AN578" s="211"/>
      <c r="AO578" s="211"/>
      <c r="AP578" s="211"/>
      <c r="AQ578" s="211"/>
      <c r="AR578" s="211"/>
      <c r="AS578" s="211"/>
      <c r="AT578" s="211"/>
      <c r="AU578" s="211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</row>
    <row r="579" spans="1:59" ht="12.75" customHeight="1">
      <c r="A579" s="211"/>
      <c r="B579" s="2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11"/>
      <c r="AK579" s="211"/>
      <c r="AL579" s="211"/>
      <c r="AM579" s="211"/>
      <c r="AN579" s="211"/>
      <c r="AO579" s="211"/>
      <c r="AP579" s="211"/>
      <c r="AQ579" s="211"/>
      <c r="AR579" s="211"/>
      <c r="AS579" s="211"/>
      <c r="AT579" s="211"/>
      <c r="AU579" s="211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</row>
    <row r="580" spans="1:59" ht="12.75" customHeight="1">
      <c r="A580" s="211"/>
      <c r="B580" s="2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</row>
    <row r="581" spans="1:59" ht="12.75" customHeight="1">
      <c r="A581" s="211"/>
      <c r="B581" s="2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</row>
    <row r="582" spans="1:59" ht="12.75" customHeight="1">
      <c r="A582" s="211"/>
      <c r="B582" s="2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</row>
    <row r="583" spans="1:59" ht="12.75" customHeight="1">
      <c r="A583" s="211"/>
      <c r="B583" s="2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</row>
    <row r="584" spans="1:59" ht="12.75" customHeight="1">
      <c r="A584" s="211"/>
      <c r="B584" s="2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</row>
    <row r="585" spans="1:59" ht="12.75" customHeight="1">
      <c r="A585" s="211"/>
      <c r="B585" s="2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1"/>
      <c r="AT585" s="211"/>
      <c r="AU585" s="211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</row>
    <row r="586" spans="1:59" ht="12.75" customHeight="1">
      <c r="A586" s="211"/>
      <c r="B586" s="2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</row>
    <row r="587" spans="1:59" ht="12.75" customHeight="1">
      <c r="A587" s="211"/>
      <c r="B587" s="2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</row>
    <row r="588" spans="1:59" ht="12.75" customHeight="1">
      <c r="A588" s="211"/>
      <c r="B588" s="2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11"/>
      <c r="AT588" s="211"/>
      <c r="AU588" s="211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</row>
    <row r="589" spans="1:59" ht="12.75" customHeight="1">
      <c r="A589" s="211"/>
      <c r="B589" s="2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</row>
    <row r="590" spans="1:59" ht="12.75" customHeight="1">
      <c r="A590" s="211"/>
      <c r="B590" s="2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11"/>
      <c r="AT590" s="211"/>
      <c r="AU590" s="211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</row>
    <row r="591" spans="1:59" ht="12.75" customHeight="1">
      <c r="A591" s="211"/>
      <c r="B591" s="2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</row>
    <row r="592" spans="1:59" ht="12.75" customHeight="1">
      <c r="A592" s="211"/>
      <c r="B592" s="2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</row>
    <row r="593" spans="1:59" ht="12.75" customHeight="1">
      <c r="A593" s="211"/>
      <c r="B593" s="2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</row>
    <row r="594" spans="1:59" ht="12.75" customHeight="1">
      <c r="A594" s="211"/>
      <c r="B594" s="2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</row>
    <row r="595" spans="1:59" ht="12.75" customHeight="1">
      <c r="A595" s="211"/>
      <c r="B595" s="2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</row>
    <row r="596" spans="1:59" ht="12.75" customHeight="1">
      <c r="A596" s="211"/>
      <c r="B596" s="2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</row>
    <row r="597" spans="1:59" ht="12.75" customHeight="1">
      <c r="A597" s="211"/>
      <c r="B597" s="2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</row>
    <row r="598" spans="1:59" ht="12.75" customHeight="1">
      <c r="A598" s="211"/>
      <c r="B598" s="2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</row>
    <row r="599" spans="1:59" ht="12.75" customHeight="1">
      <c r="A599" s="211"/>
      <c r="B599" s="2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</row>
    <row r="600" spans="1:59" ht="12.75" customHeight="1">
      <c r="A600" s="211"/>
      <c r="B600" s="2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</row>
    <row r="601" spans="1:59" ht="12.75" customHeight="1">
      <c r="A601" s="211"/>
      <c r="B601" s="2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1"/>
      <c r="AT601" s="211"/>
      <c r="AU601" s="211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</row>
    <row r="602" spans="1:59" ht="12.75" customHeight="1">
      <c r="A602" s="211"/>
      <c r="B602" s="2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1"/>
      <c r="AT602" s="211"/>
      <c r="AU602" s="211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</row>
    <row r="603" spans="1:59" ht="12.75" customHeight="1">
      <c r="A603" s="211"/>
      <c r="B603" s="2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1"/>
      <c r="AT603" s="211"/>
      <c r="AU603" s="211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</row>
    <row r="604" spans="1:59" ht="12.75" customHeight="1">
      <c r="A604" s="211"/>
      <c r="B604" s="2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1"/>
      <c r="AT604" s="211"/>
      <c r="AU604" s="211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</row>
    <row r="605" spans="1:59" ht="12.75" customHeight="1">
      <c r="A605" s="211"/>
      <c r="B605" s="2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11"/>
      <c r="AT605" s="211"/>
      <c r="AU605" s="211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</row>
    <row r="606" spans="1:59" ht="12.75" customHeight="1">
      <c r="A606" s="211"/>
      <c r="B606" s="2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11"/>
      <c r="AT606" s="211"/>
      <c r="AU606" s="211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</row>
    <row r="607" spans="1:59" ht="12.75" customHeight="1">
      <c r="A607" s="211"/>
      <c r="B607" s="2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11"/>
      <c r="AT607" s="211"/>
      <c r="AU607" s="211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</row>
    <row r="608" spans="1:59" ht="12.75" customHeight="1">
      <c r="A608" s="211"/>
      <c r="B608" s="2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11"/>
      <c r="AK608" s="211"/>
      <c r="AL608" s="211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</row>
    <row r="609" spans="1:59" ht="12.75" customHeight="1">
      <c r="A609" s="211"/>
      <c r="B609" s="2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  <c r="AS609" s="211"/>
      <c r="AT609" s="211"/>
      <c r="AU609" s="211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</row>
    <row r="610" spans="1:59" ht="12.75" customHeight="1">
      <c r="A610" s="211"/>
      <c r="B610" s="2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</row>
    <row r="611" spans="1:59" ht="12.75" customHeight="1">
      <c r="A611" s="211"/>
      <c r="B611" s="2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</row>
    <row r="612" spans="1:59" ht="12.75" customHeight="1">
      <c r="A612" s="211"/>
      <c r="B612" s="2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</row>
    <row r="613" spans="1:59" ht="12.75" customHeight="1">
      <c r="A613" s="211"/>
      <c r="B613" s="2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</row>
    <row r="614" spans="1:59" ht="12.75" customHeight="1">
      <c r="A614" s="211"/>
      <c r="B614" s="2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</row>
    <row r="615" spans="1:59" ht="12.75" customHeight="1">
      <c r="A615" s="211"/>
      <c r="B615" s="2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</row>
    <row r="616" spans="1:59" ht="12.75" customHeight="1">
      <c r="A616" s="211"/>
      <c r="B616" s="2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</row>
    <row r="617" spans="1:59" ht="12.75" customHeight="1">
      <c r="A617" s="211"/>
      <c r="B617" s="2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</row>
    <row r="618" spans="1:59" ht="12.75" customHeight="1">
      <c r="A618" s="211"/>
      <c r="B618" s="2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</row>
    <row r="619" spans="1:59" ht="12.75" customHeight="1">
      <c r="A619" s="211"/>
      <c r="B619" s="2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1"/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</row>
    <row r="620" spans="1:59" ht="12.75" customHeight="1">
      <c r="A620" s="211"/>
      <c r="B620" s="2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</row>
    <row r="621" spans="1:59" ht="12.75" customHeight="1">
      <c r="A621" s="211"/>
      <c r="B621" s="2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1"/>
      <c r="AT621" s="211"/>
      <c r="AU621" s="211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</row>
    <row r="622" spans="1:59" ht="12.75" customHeight="1">
      <c r="A622" s="211"/>
      <c r="B622" s="2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</row>
    <row r="623" spans="1:59" ht="12.75" customHeight="1">
      <c r="A623" s="211"/>
      <c r="B623" s="2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</row>
    <row r="624" spans="1:59" ht="12.75" customHeight="1">
      <c r="A624" s="211"/>
      <c r="B624" s="2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</row>
    <row r="625" spans="1:59" ht="12.75" customHeight="1">
      <c r="A625" s="211"/>
      <c r="B625" s="2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</row>
    <row r="626" spans="1:59" ht="12.75" customHeight="1">
      <c r="A626" s="211"/>
      <c r="B626" s="2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</row>
    <row r="627" spans="1:59" ht="12.75" customHeight="1">
      <c r="A627" s="211"/>
      <c r="B627" s="2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11"/>
      <c r="AK627" s="211"/>
      <c r="AL627" s="211"/>
      <c r="AM627" s="211"/>
      <c r="AN627" s="211"/>
      <c r="AO627" s="211"/>
      <c r="AP627" s="211"/>
      <c r="AQ627" s="211"/>
      <c r="AR627" s="211"/>
      <c r="AS627" s="211"/>
      <c r="AT627" s="211"/>
      <c r="AU627" s="211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</row>
    <row r="628" spans="1:59" ht="12.75" customHeight="1">
      <c r="A628" s="211"/>
      <c r="B628" s="2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211"/>
      <c r="AH628" s="211"/>
      <c r="AI628" s="211"/>
      <c r="AJ628" s="211"/>
      <c r="AK628" s="211"/>
      <c r="AL628" s="211"/>
      <c r="AM628" s="211"/>
      <c r="AN628" s="211"/>
      <c r="AO628" s="211"/>
      <c r="AP628" s="211"/>
      <c r="AQ628" s="211"/>
      <c r="AR628" s="211"/>
      <c r="AS628" s="211"/>
      <c r="AT628" s="211"/>
      <c r="AU628" s="211"/>
      <c r="AV628" s="211"/>
      <c r="AW628" s="211"/>
      <c r="AX628" s="211"/>
      <c r="AY628" s="211"/>
      <c r="AZ628" s="211"/>
      <c r="BA628" s="211"/>
      <c r="BB628" s="211"/>
      <c r="BC628" s="211"/>
      <c r="BD628" s="211"/>
      <c r="BE628" s="211"/>
      <c r="BF628" s="211"/>
      <c r="BG628" s="211"/>
    </row>
    <row r="629" spans="1:59" ht="12.75" customHeight="1">
      <c r="A629" s="211"/>
      <c r="B629" s="2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11"/>
      <c r="AK629" s="211"/>
      <c r="AL629" s="211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</row>
    <row r="630" spans="1:59" ht="12.75" customHeight="1">
      <c r="A630" s="211"/>
      <c r="B630" s="2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</row>
    <row r="631" spans="1:59" ht="12.75" customHeight="1">
      <c r="A631" s="211"/>
      <c r="B631" s="2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</row>
    <row r="632" spans="1:59" ht="12.75" customHeight="1">
      <c r="A632" s="211"/>
      <c r="B632" s="2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</row>
    <row r="633" spans="1:59" ht="12.75" customHeight="1">
      <c r="A633" s="211"/>
      <c r="B633" s="2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</row>
    <row r="634" spans="1:59" ht="12.75" customHeight="1">
      <c r="A634" s="211"/>
      <c r="B634" s="2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</row>
    <row r="635" spans="1:59" ht="12.75" customHeight="1">
      <c r="A635" s="211"/>
      <c r="B635" s="2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</row>
    <row r="636" spans="1:59" ht="12.75" customHeight="1">
      <c r="A636" s="211"/>
      <c r="B636" s="2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</row>
    <row r="637" spans="1:59" ht="12.75" customHeight="1">
      <c r="A637" s="211"/>
      <c r="B637" s="2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</row>
    <row r="638" spans="1:59" ht="12.75" customHeight="1">
      <c r="A638" s="211"/>
      <c r="B638" s="2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</row>
    <row r="639" spans="1:59" ht="12.75" customHeight="1">
      <c r="A639" s="211"/>
      <c r="B639" s="2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</row>
    <row r="640" spans="1:59" ht="12.75" customHeight="1">
      <c r="A640" s="211"/>
      <c r="B640" s="2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</row>
    <row r="641" spans="1:59" ht="12.75" customHeight="1">
      <c r="A641" s="211"/>
      <c r="B641" s="2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G641" s="211"/>
      <c r="AH641" s="211"/>
      <c r="AI641" s="211"/>
      <c r="AJ641" s="211"/>
      <c r="AK641" s="211"/>
      <c r="AL641" s="211"/>
      <c r="AM641" s="211"/>
      <c r="AN641" s="211"/>
      <c r="AO641" s="211"/>
      <c r="AP641" s="211"/>
      <c r="AQ641" s="211"/>
      <c r="AR641" s="211"/>
      <c r="AS641" s="211"/>
      <c r="AT641" s="211"/>
      <c r="AU641" s="211"/>
      <c r="AV641" s="211"/>
      <c r="AW641" s="211"/>
      <c r="AX641" s="211"/>
      <c r="AY641" s="211"/>
      <c r="AZ641" s="211"/>
      <c r="BA641" s="211"/>
      <c r="BB641" s="211"/>
      <c r="BC641" s="211"/>
      <c r="BD641" s="211"/>
      <c r="BE641" s="211"/>
      <c r="BF641" s="211"/>
      <c r="BG641" s="211"/>
    </row>
    <row r="642" spans="1:59" ht="12.75" customHeight="1">
      <c r="A642" s="211"/>
      <c r="B642" s="2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211"/>
      <c r="AH642" s="211"/>
      <c r="AI642" s="211"/>
      <c r="AJ642" s="211"/>
      <c r="AK642" s="211"/>
      <c r="AL642" s="211"/>
      <c r="AM642" s="211"/>
      <c r="AN642" s="211"/>
      <c r="AO642" s="211"/>
      <c r="AP642" s="211"/>
      <c r="AQ642" s="211"/>
      <c r="AR642" s="211"/>
      <c r="AS642" s="211"/>
      <c r="AT642" s="211"/>
      <c r="AU642" s="211"/>
      <c r="AV642" s="211"/>
      <c r="AW642" s="211"/>
      <c r="AX642" s="211"/>
      <c r="AY642" s="211"/>
      <c r="AZ642" s="211"/>
      <c r="BA642" s="211"/>
      <c r="BB642" s="211"/>
      <c r="BC642" s="211"/>
      <c r="BD642" s="211"/>
      <c r="BE642" s="211"/>
      <c r="BF642" s="211"/>
      <c r="BG642" s="211"/>
    </row>
    <row r="643" spans="1:59" ht="12.75" customHeight="1">
      <c r="A643" s="211"/>
      <c r="B643" s="2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G643" s="211"/>
      <c r="AH643" s="211"/>
      <c r="AI643" s="211"/>
      <c r="AJ643" s="211"/>
      <c r="AK643" s="211"/>
      <c r="AL643" s="211"/>
      <c r="AM643" s="211"/>
      <c r="AN643" s="211"/>
      <c r="AO643" s="211"/>
      <c r="AP643" s="211"/>
      <c r="AQ643" s="211"/>
      <c r="AR643" s="211"/>
      <c r="AS643" s="211"/>
      <c r="AT643" s="211"/>
      <c r="AU643" s="211"/>
      <c r="AV643" s="211"/>
      <c r="AW643" s="211"/>
      <c r="AX643" s="211"/>
      <c r="AY643" s="211"/>
      <c r="AZ643" s="211"/>
      <c r="BA643" s="211"/>
      <c r="BB643" s="211"/>
      <c r="BC643" s="211"/>
      <c r="BD643" s="211"/>
      <c r="BE643" s="211"/>
      <c r="BF643" s="211"/>
      <c r="BG643" s="211"/>
    </row>
    <row r="644" spans="1:59" ht="12.75" customHeight="1">
      <c r="A644" s="211"/>
      <c r="B644" s="2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211"/>
      <c r="AH644" s="211"/>
      <c r="AI644" s="211"/>
      <c r="AJ644" s="211"/>
      <c r="AK644" s="211"/>
      <c r="AL644" s="211"/>
      <c r="AM644" s="211"/>
      <c r="AN644" s="211"/>
      <c r="AO644" s="211"/>
      <c r="AP644" s="211"/>
      <c r="AQ644" s="211"/>
      <c r="AR644" s="211"/>
      <c r="AS644" s="211"/>
      <c r="AT644" s="211"/>
      <c r="AU644" s="211"/>
      <c r="AV644" s="211"/>
      <c r="AW644" s="211"/>
      <c r="AX644" s="211"/>
      <c r="AY644" s="211"/>
      <c r="AZ644" s="211"/>
      <c r="BA644" s="211"/>
      <c r="BB644" s="211"/>
      <c r="BC644" s="211"/>
      <c r="BD644" s="211"/>
      <c r="BE644" s="211"/>
      <c r="BF644" s="211"/>
      <c r="BG644" s="211"/>
    </row>
    <row r="645" spans="1:59" ht="12.75" customHeight="1">
      <c r="A645" s="211"/>
      <c r="B645" s="2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G645" s="211"/>
      <c r="AH645" s="211"/>
      <c r="AI645" s="211"/>
      <c r="AJ645" s="211"/>
      <c r="AK645" s="211"/>
      <c r="AL645" s="211"/>
      <c r="AM645" s="211"/>
      <c r="AN645" s="211"/>
      <c r="AO645" s="211"/>
      <c r="AP645" s="211"/>
      <c r="AQ645" s="211"/>
      <c r="AR645" s="211"/>
      <c r="AS645" s="211"/>
      <c r="AT645" s="211"/>
      <c r="AU645" s="211"/>
      <c r="AV645" s="211"/>
      <c r="AW645" s="211"/>
      <c r="AX645" s="211"/>
      <c r="AY645" s="211"/>
      <c r="AZ645" s="211"/>
      <c r="BA645" s="211"/>
      <c r="BB645" s="211"/>
      <c r="BC645" s="211"/>
      <c r="BD645" s="211"/>
      <c r="BE645" s="211"/>
      <c r="BF645" s="211"/>
      <c r="BG645" s="211"/>
    </row>
    <row r="646" spans="1:59" ht="12.75" customHeight="1">
      <c r="A646" s="211"/>
      <c r="B646" s="2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G646" s="211"/>
      <c r="AH646" s="211"/>
      <c r="AI646" s="211"/>
      <c r="AJ646" s="211"/>
      <c r="AK646" s="211"/>
      <c r="AL646" s="211"/>
      <c r="AM646" s="211"/>
      <c r="AN646" s="211"/>
      <c r="AO646" s="211"/>
      <c r="AP646" s="211"/>
      <c r="AQ646" s="211"/>
      <c r="AR646" s="211"/>
      <c r="AS646" s="211"/>
      <c r="AT646" s="211"/>
      <c r="AU646" s="211"/>
      <c r="AV646" s="211"/>
      <c r="AW646" s="211"/>
      <c r="AX646" s="211"/>
      <c r="AY646" s="211"/>
      <c r="AZ646" s="211"/>
      <c r="BA646" s="211"/>
      <c r="BB646" s="211"/>
      <c r="BC646" s="211"/>
      <c r="BD646" s="211"/>
      <c r="BE646" s="211"/>
      <c r="BF646" s="211"/>
      <c r="BG646" s="211"/>
    </row>
    <row r="647" spans="1:59" ht="12.75" customHeight="1">
      <c r="A647" s="211"/>
      <c r="B647" s="2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G647" s="211"/>
      <c r="AH647" s="211"/>
      <c r="AI647" s="211"/>
      <c r="AJ647" s="211"/>
      <c r="AK647" s="211"/>
      <c r="AL647" s="211"/>
      <c r="AM647" s="211"/>
      <c r="AN647" s="211"/>
      <c r="AO647" s="211"/>
      <c r="AP647" s="211"/>
      <c r="AQ647" s="211"/>
      <c r="AR647" s="211"/>
      <c r="AS647" s="211"/>
      <c r="AT647" s="211"/>
      <c r="AU647" s="211"/>
      <c r="AV647" s="211"/>
      <c r="AW647" s="211"/>
      <c r="AX647" s="211"/>
      <c r="AY647" s="211"/>
      <c r="AZ647" s="211"/>
      <c r="BA647" s="211"/>
      <c r="BB647" s="211"/>
      <c r="BC647" s="211"/>
      <c r="BD647" s="211"/>
      <c r="BE647" s="211"/>
      <c r="BF647" s="211"/>
      <c r="BG647" s="211"/>
    </row>
    <row r="648" spans="1:59" ht="12.75" customHeight="1">
      <c r="A648" s="211"/>
      <c r="B648" s="2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211"/>
      <c r="AH648" s="211"/>
      <c r="AI648" s="211"/>
      <c r="AJ648" s="211"/>
      <c r="AK648" s="211"/>
      <c r="AL648" s="211"/>
      <c r="AM648" s="211"/>
      <c r="AN648" s="211"/>
      <c r="AO648" s="211"/>
      <c r="AP648" s="211"/>
      <c r="AQ648" s="211"/>
      <c r="AR648" s="211"/>
      <c r="AS648" s="211"/>
      <c r="AT648" s="211"/>
      <c r="AU648" s="211"/>
      <c r="AV648" s="211"/>
      <c r="AW648" s="211"/>
      <c r="AX648" s="211"/>
      <c r="AY648" s="211"/>
      <c r="AZ648" s="211"/>
      <c r="BA648" s="211"/>
      <c r="BB648" s="211"/>
      <c r="BC648" s="211"/>
      <c r="BD648" s="211"/>
      <c r="BE648" s="211"/>
      <c r="BF648" s="211"/>
      <c r="BG648" s="211"/>
    </row>
    <row r="649" spans="1:59" ht="12.75" customHeight="1">
      <c r="A649" s="211"/>
      <c r="B649" s="2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G649" s="211"/>
      <c r="AH649" s="211"/>
      <c r="AI649" s="211"/>
      <c r="AJ649" s="211"/>
      <c r="AK649" s="211"/>
      <c r="AL649" s="211"/>
      <c r="AM649" s="211"/>
      <c r="AN649" s="211"/>
      <c r="AO649" s="211"/>
      <c r="AP649" s="211"/>
      <c r="AQ649" s="211"/>
      <c r="AR649" s="211"/>
      <c r="AS649" s="211"/>
      <c r="AT649" s="211"/>
      <c r="AU649" s="211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</row>
    <row r="650" spans="1:59" ht="12.75" customHeight="1">
      <c r="A650" s="211"/>
      <c r="B650" s="2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G650" s="211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</row>
    <row r="651" spans="1:59" ht="12.75" customHeight="1">
      <c r="A651" s="211"/>
      <c r="B651" s="2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G651" s="211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</row>
    <row r="652" spans="1:59" ht="12.75" customHeight="1">
      <c r="A652" s="211"/>
      <c r="B652" s="2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211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</row>
    <row r="653" spans="1:59" ht="12.75" customHeight="1">
      <c r="A653" s="211"/>
      <c r="B653" s="2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G653" s="211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</row>
    <row r="654" spans="1:59" ht="12.75" customHeight="1">
      <c r="A654" s="211"/>
      <c r="B654" s="2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</row>
    <row r="655" spans="1:59" ht="12.75" customHeight="1">
      <c r="A655" s="211"/>
      <c r="B655" s="2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G655" s="211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1"/>
      <c r="AT655" s="211"/>
      <c r="AU655" s="211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</row>
    <row r="656" spans="1:59" ht="12.75" customHeight="1">
      <c r="A656" s="211"/>
      <c r="B656" s="2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G656" s="211"/>
      <c r="AH656" s="211"/>
      <c r="AI656" s="211"/>
      <c r="AJ656" s="211"/>
      <c r="AK656" s="211"/>
      <c r="AL656" s="211"/>
      <c r="AM656" s="211"/>
      <c r="AN656" s="211"/>
      <c r="AO656" s="211"/>
      <c r="AP656" s="211"/>
      <c r="AQ656" s="211"/>
      <c r="AR656" s="211"/>
      <c r="AS656" s="211"/>
      <c r="AT656" s="211"/>
      <c r="AU656" s="211"/>
      <c r="AV656" s="211"/>
      <c r="AW656" s="211"/>
      <c r="AX656" s="211"/>
      <c r="AY656" s="211"/>
      <c r="AZ656" s="211"/>
      <c r="BA656" s="211"/>
      <c r="BB656" s="211"/>
      <c r="BC656" s="211"/>
      <c r="BD656" s="211"/>
      <c r="BE656" s="211"/>
      <c r="BF656" s="211"/>
      <c r="BG656" s="211"/>
    </row>
    <row r="657" spans="1:59" ht="12.75" customHeight="1">
      <c r="A657" s="211"/>
      <c r="B657" s="2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G657" s="211"/>
      <c r="AH657" s="211"/>
      <c r="AI657" s="211"/>
      <c r="AJ657" s="211"/>
      <c r="AK657" s="211"/>
      <c r="AL657" s="211"/>
      <c r="AM657" s="211"/>
      <c r="AN657" s="211"/>
      <c r="AO657" s="211"/>
      <c r="AP657" s="211"/>
      <c r="AQ657" s="211"/>
      <c r="AR657" s="211"/>
      <c r="AS657" s="211"/>
      <c r="AT657" s="211"/>
      <c r="AU657" s="211"/>
      <c r="AV657" s="211"/>
      <c r="AW657" s="211"/>
      <c r="AX657" s="211"/>
      <c r="AY657" s="211"/>
      <c r="AZ657" s="211"/>
      <c r="BA657" s="211"/>
      <c r="BB657" s="211"/>
      <c r="BC657" s="211"/>
      <c r="BD657" s="211"/>
      <c r="BE657" s="211"/>
      <c r="BF657" s="211"/>
      <c r="BG657" s="211"/>
    </row>
    <row r="658" spans="1:59" ht="12.75" customHeight="1">
      <c r="A658" s="211"/>
      <c r="B658" s="2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211"/>
      <c r="AH658" s="211"/>
      <c r="AI658" s="211"/>
      <c r="AJ658" s="211"/>
      <c r="AK658" s="211"/>
      <c r="AL658" s="211"/>
      <c r="AM658" s="211"/>
      <c r="AN658" s="211"/>
      <c r="AO658" s="211"/>
      <c r="AP658" s="211"/>
      <c r="AQ658" s="211"/>
      <c r="AR658" s="211"/>
      <c r="AS658" s="211"/>
      <c r="AT658" s="211"/>
      <c r="AU658" s="211"/>
      <c r="AV658" s="211"/>
      <c r="AW658" s="211"/>
      <c r="AX658" s="211"/>
      <c r="AY658" s="211"/>
      <c r="AZ658" s="211"/>
      <c r="BA658" s="211"/>
      <c r="BB658" s="211"/>
      <c r="BC658" s="211"/>
      <c r="BD658" s="211"/>
      <c r="BE658" s="211"/>
      <c r="BF658" s="211"/>
      <c r="BG658" s="211"/>
    </row>
    <row r="659" spans="1:59" ht="12.75" customHeight="1">
      <c r="A659" s="211"/>
      <c r="B659" s="2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G659" s="211"/>
      <c r="AH659" s="211"/>
      <c r="AI659" s="211"/>
      <c r="AJ659" s="211"/>
      <c r="AK659" s="211"/>
      <c r="AL659" s="211"/>
      <c r="AM659" s="211"/>
      <c r="AN659" s="211"/>
      <c r="AO659" s="211"/>
      <c r="AP659" s="211"/>
      <c r="AQ659" s="211"/>
      <c r="AR659" s="211"/>
      <c r="AS659" s="211"/>
      <c r="AT659" s="211"/>
      <c r="AU659" s="211"/>
      <c r="AV659" s="211"/>
      <c r="AW659" s="211"/>
      <c r="AX659" s="211"/>
      <c r="AY659" s="211"/>
      <c r="AZ659" s="211"/>
      <c r="BA659" s="211"/>
      <c r="BB659" s="211"/>
      <c r="BC659" s="211"/>
      <c r="BD659" s="211"/>
      <c r="BE659" s="211"/>
      <c r="BF659" s="211"/>
      <c r="BG659" s="211"/>
    </row>
    <row r="660" spans="1:59" ht="12.75" customHeight="1">
      <c r="A660" s="211"/>
      <c r="B660" s="2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G660" s="211"/>
      <c r="AH660" s="211"/>
      <c r="AI660" s="211"/>
      <c r="AJ660" s="211"/>
      <c r="AK660" s="211"/>
      <c r="AL660" s="211"/>
      <c r="AM660" s="211"/>
      <c r="AN660" s="211"/>
      <c r="AO660" s="211"/>
      <c r="AP660" s="211"/>
      <c r="AQ660" s="211"/>
      <c r="AR660" s="211"/>
      <c r="AS660" s="211"/>
      <c r="AT660" s="211"/>
      <c r="AU660" s="211"/>
      <c r="AV660" s="211"/>
      <c r="AW660" s="211"/>
      <c r="AX660" s="211"/>
      <c r="AY660" s="211"/>
      <c r="AZ660" s="211"/>
      <c r="BA660" s="211"/>
      <c r="BB660" s="211"/>
      <c r="BC660" s="211"/>
      <c r="BD660" s="211"/>
      <c r="BE660" s="211"/>
      <c r="BF660" s="211"/>
      <c r="BG660" s="211"/>
    </row>
    <row r="661" spans="1:59" ht="12.75" customHeight="1">
      <c r="A661" s="211"/>
      <c r="B661" s="2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G661" s="211"/>
      <c r="AH661" s="211"/>
      <c r="AI661" s="211"/>
      <c r="AJ661" s="211"/>
      <c r="AK661" s="211"/>
      <c r="AL661" s="211"/>
      <c r="AM661" s="211"/>
      <c r="AN661" s="211"/>
      <c r="AO661" s="211"/>
      <c r="AP661" s="211"/>
      <c r="AQ661" s="211"/>
      <c r="AR661" s="211"/>
      <c r="AS661" s="211"/>
      <c r="AT661" s="211"/>
      <c r="AU661" s="211"/>
      <c r="AV661" s="211"/>
      <c r="AW661" s="211"/>
      <c r="AX661" s="211"/>
      <c r="AY661" s="211"/>
      <c r="AZ661" s="211"/>
      <c r="BA661" s="211"/>
      <c r="BB661" s="211"/>
      <c r="BC661" s="211"/>
      <c r="BD661" s="211"/>
      <c r="BE661" s="211"/>
      <c r="BF661" s="211"/>
      <c r="BG661" s="211"/>
    </row>
    <row r="662" spans="1:59" ht="12.75" customHeight="1">
      <c r="A662" s="211"/>
      <c r="B662" s="2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211"/>
      <c r="AH662" s="211"/>
      <c r="AI662" s="211"/>
      <c r="AJ662" s="211"/>
      <c r="AK662" s="211"/>
      <c r="AL662" s="211"/>
      <c r="AM662" s="211"/>
      <c r="AN662" s="211"/>
      <c r="AO662" s="211"/>
      <c r="AP662" s="211"/>
      <c r="AQ662" s="211"/>
      <c r="AR662" s="211"/>
      <c r="AS662" s="211"/>
      <c r="AT662" s="211"/>
      <c r="AU662" s="211"/>
      <c r="AV662" s="211"/>
      <c r="AW662" s="211"/>
      <c r="AX662" s="211"/>
      <c r="AY662" s="211"/>
      <c r="AZ662" s="211"/>
      <c r="BA662" s="211"/>
      <c r="BB662" s="211"/>
      <c r="BC662" s="211"/>
      <c r="BD662" s="211"/>
      <c r="BE662" s="211"/>
      <c r="BF662" s="211"/>
      <c r="BG662" s="211"/>
    </row>
    <row r="663" spans="1:59" ht="12.75" customHeight="1">
      <c r="A663" s="211"/>
      <c r="B663" s="2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G663" s="211"/>
      <c r="AH663" s="211"/>
      <c r="AI663" s="211"/>
      <c r="AJ663" s="211"/>
      <c r="AK663" s="211"/>
      <c r="AL663" s="211"/>
      <c r="AM663" s="211"/>
      <c r="AN663" s="211"/>
      <c r="AO663" s="211"/>
      <c r="AP663" s="211"/>
      <c r="AQ663" s="211"/>
      <c r="AR663" s="211"/>
      <c r="AS663" s="211"/>
      <c r="AT663" s="211"/>
      <c r="AU663" s="211"/>
      <c r="AV663" s="211"/>
      <c r="AW663" s="211"/>
      <c r="AX663" s="211"/>
      <c r="AY663" s="211"/>
      <c r="AZ663" s="211"/>
      <c r="BA663" s="211"/>
      <c r="BB663" s="211"/>
      <c r="BC663" s="211"/>
      <c r="BD663" s="211"/>
      <c r="BE663" s="211"/>
      <c r="BF663" s="211"/>
      <c r="BG663" s="211"/>
    </row>
    <row r="664" spans="1:59" ht="12.75" customHeight="1">
      <c r="A664" s="211"/>
      <c r="B664" s="2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G664" s="211"/>
      <c r="AH664" s="211"/>
      <c r="AI664" s="211"/>
      <c r="AJ664" s="211"/>
      <c r="AK664" s="211"/>
      <c r="AL664" s="211"/>
      <c r="AM664" s="211"/>
      <c r="AN664" s="211"/>
      <c r="AO664" s="211"/>
      <c r="AP664" s="211"/>
      <c r="AQ664" s="211"/>
      <c r="AR664" s="211"/>
      <c r="AS664" s="211"/>
      <c r="AT664" s="211"/>
      <c r="AU664" s="211"/>
      <c r="AV664" s="211"/>
      <c r="AW664" s="211"/>
      <c r="AX664" s="211"/>
      <c r="AY664" s="211"/>
      <c r="AZ664" s="211"/>
      <c r="BA664" s="211"/>
      <c r="BB664" s="211"/>
      <c r="BC664" s="211"/>
      <c r="BD664" s="211"/>
      <c r="BE664" s="211"/>
      <c r="BF664" s="211"/>
      <c r="BG664" s="211"/>
    </row>
    <row r="665" spans="1:59" ht="12.75" customHeight="1">
      <c r="A665" s="211"/>
      <c r="B665" s="2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11"/>
      <c r="AK665" s="211"/>
      <c r="AL665" s="211"/>
      <c r="AM665" s="211"/>
      <c r="AN665" s="211"/>
      <c r="AO665" s="211"/>
      <c r="AP665" s="211"/>
      <c r="AQ665" s="211"/>
      <c r="AR665" s="211"/>
      <c r="AS665" s="211"/>
      <c r="AT665" s="211"/>
      <c r="AU665" s="211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</row>
    <row r="666" spans="1:59" ht="12.75" customHeight="1">
      <c r="A666" s="211"/>
      <c r="B666" s="2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</row>
    <row r="667" spans="1:59" ht="12.75" customHeight="1">
      <c r="A667" s="211"/>
      <c r="B667" s="2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</row>
    <row r="668" spans="1:59" ht="12.75" customHeight="1">
      <c r="A668" s="211"/>
      <c r="B668" s="2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</row>
    <row r="669" spans="1:59" ht="12.75" customHeight="1">
      <c r="A669" s="211"/>
      <c r="B669" s="2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1"/>
      <c r="AT669" s="211"/>
      <c r="AU669" s="211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</row>
    <row r="670" spans="1:59" ht="12.75" customHeight="1">
      <c r="A670" s="211"/>
      <c r="B670" s="2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1"/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</row>
    <row r="671" spans="1:59" ht="12.75" customHeight="1">
      <c r="A671" s="211"/>
      <c r="B671" s="2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1"/>
      <c r="AT671" s="211"/>
      <c r="AU671" s="211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</row>
    <row r="672" spans="1:59" ht="12.75" customHeight="1">
      <c r="A672" s="211"/>
      <c r="B672" s="2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1"/>
      <c r="AT672" s="211"/>
      <c r="AU672" s="211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</row>
    <row r="673" spans="1:59" ht="12.75" customHeight="1">
      <c r="A673" s="211"/>
      <c r="B673" s="2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1"/>
      <c r="AT673" s="211"/>
      <c r="AU673" s="211"/>
      <c r="AV673" s="211"/>
      <c r="AW673" s="211"/>
      <c r="AX673" s="211"/>
      <c r="AY673" s="211"/>
      <c r="AZ673" s="211"/>
      <c r="BA673" s="211"/>
      <c r="BB673" s="211"/>
      <c r="BC673" s="211"/>
      <c r="BD673" s="211"/>
      <c r="BE673" s="211"/>
      <c r="BF673" s="211"/>
      <c r="BG673" s="211"/>
    </row>
    <row r="674" spans="1:59" ht="12.75" customHeight="1">
      <c r="A674" s="211"/>
      <c r="B674" s="2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1"/>
      <c r="AT674" s="211"/>
      <c r="AU674" s="211"/>
      <c r="AV674" s="211"/>
      <c r="AW674" s="211"/>
      <c r="AX674" s="211"/>
      <c r="AY674" s="211"/>
      <c r="AZ674" s="211"/>
      <c r="BA674" s="211"/>
      <c r="BB674" s="211"/>
      <c r="BC674" s="211"/>
      <c r="BD674" s="211"/>
      <c r="BE674" s="211"/>
      <c r="BF674" s="211"/>
      <c r="BG674" s="211"/>
    </row>
    <row r="675" spans="1:59" ht="12.75" customHeight="1">
      <c r="A675" s="211"/>
      <c r="B675" s="2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11"/>
      <c r="AT675" s="211"/>
      <c r="AU675" s="211"/>
      <c r="AV675" s="211"/>
      <c r="AW675" s="211"/>
      <c r="AX675" s="211"/>
      <c r="AY675" s="211"/>
      <c r="AZ675" s="211"/>
      <c r="BA675" s="211"/>
      <c r="BB675" s="211"/>
      <c r="BC675" s="211"/>
      <c r="BD675" s="211"/>
      <c r="BE675" s="211"/>
      <c r="BF675" s="211"/>
      <c r="BG675" s="211"/>
    </row>
    <row r="676" spans="1:59" ht="12.75" customHeight="1">
      <c r="A676" s="211"/>
      <c r="B676" s="2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11"/>
      <c r="AT676" s="211"/>
      <c r="AU676" s="211"/>
      <c r="AV676" s="211"/>
      <c r="AW676" s="211"/>
      <c r="AX676" s="211"/>
      <c r="AY676" s="211"/>
      <c r="AZ676" s="211"/>
      <c r="BA676" s="211"/>
      <c r="BB676" s="211"/>
      <c r="BC676" s="211"/>
      <c r="BD676" s="211"/>
      <c r="BE676" s="211"/>
      <c r="BF676" s="211"/>
      <c r="BG676" s="211"/>
    </row>
    <row r="677" spans="1:59" ht="12.75" customHeight="1">
      <c r="A677" s="211"/>
      <c r="B677" s="2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11"/>
      <c r="AT677" s="211"/>
      <c r="AU677" s="211"/>
      <c r="AV677" s="211"/>
      <c r="AW677" s="211"/>
      <c r="AX677" s="211"/>
      <c r="AY677" s="211"/>
      <c r="AZ677" s="211"/>
      <c r="BA677" s="211"/>
      <c r="BB677" s="211"/>
      <c r="BC677" s="211"/>
      <c r="BD677" s="211"/>
      <c r="BE677" s="211"/>
      <c r="BF677" s="211"/>
      <c r="BG677" s="211"/>
    </row>
    <row r="678" spans="1:59" ht="12.75" customHeight="1">
      <c r="A678" s="211"/>
      <c r="B678" s="2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11"/>
      <c r="AT678" s="211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211"/>
      <c r="BE678" s="211"/>
      <c r="BF678" s="211"/>
      <c r="BG678" s="211"/>
    </row>
    <row r="679" spans="1:59" ht="12.75" customHeight="1">
      <c r="A679" s="211"/>
      <c r="B679" s="2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11"/>
      <c r="AT679" s="211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211"/>
      <c r="BE679" s="211"/>
      <c r="BF679" s="211"/>
      <c r="BG679" s="211"/>
    </row>
    <row r="680" spans="1:59" ht="12.75" customHeight="1">
      <c r="A680" s="211"/>
      <c r="B680" s="2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G680" s="211"/>
      <c r="AH680" s="211"/>
      <c r="AI680" s="211"/>
      <c r="AJ680" s="211"/>
      <c r="AK680" s="211"/>
      <c r="AL680" s="211"/>
      <c r="AM680" s="211"/>
      <c r="AN680" s="211"/>
      <c r="AO680" s="211"/>
      <c r="AP680" s="211"/>
      <c r="AQ680" s="211"/>
      <c r="AR680" s="211"/>
      <c r="AS680" s="211"/>
      <c r="AT680" s="211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211"/>
      <c r="BE680" s="211"/>
      <c r="BF680" s="211"/>
      <c r="BG680" s="211"/>
    </row>
    <row r="681" spans="1:59" ht="12.75" customHeight="1">
      <c r="A681" s="211"/>
      <c r="B681" s="2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G681" s="211"/>
      <c r="AH681" s="211"/>
      <c r="AI681" s="211"/>
      <c r="AJ681" s="211"/>
      <c r="AK681" s="211"/>
      <c r="AL681" s="211"/>
      <c r="AM681" s="211"/>
      <c r="AN681" s="211"/>
      <c r="AO681" s="211"/>
      <c r="AP681" s="211"/>
      <c r="AQ681" s="211"/>
      <c r="AR681" s="211"/>
      <c r="AS681" s="211"/>
      <c r="AT681" s="211"/>
      <c r="AU681" s="211"/>
      <c r="AV681" s="211"/>
      <c r="AW681" s="211"/>
      <c r="AX681" s="211"/>
      <c r="AY681" s="211"/>
      <c r="AZ681" s="211"/>
      <c r="BA681" s="211"/>
      <c r="BB681" s="211"/>
      <c r="BC681" s="211"/>
      <c r="BD681" s="211"/>
      <c r="BE681" s="211"/>
      <c r="BF681" s="211"/>
      <c r="BG681" s="211"/>
    </row>
    <row r="682" spans="1:59" ht="12.75" customHeight="1">
      <c r="A682" s="211"/>
      <c r="B682" s="2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G682" s="211"/>
      <c r="AH682" s="211"/>
      <c r="AI682" s="211"/>
      <c r="AJ682" s="211"/>
      <c r="AK682" s="211"/>
      <c r="AL682" s="211"/>
      <c r="AM682" s="211"/>
      <c r="AN682" s="211"/>
      <c r="AO682" s="211"/>
      <c r="AP682" s="211"/>
      <c r="AQ682" s="211"/>
      <c r="AR682" s="211"/>
      <c r="AS682" s="211"/>
      <c r="AT682" s="211"/>
      <c r="AU682" s="211"/>
      <c r="AV682" s="211"/>
      <c r="AW682" s="211"/>
      <c r="AX682" s="211"/>
      <c r="AY682" s="211"/>
      <c r="AZ682" s="211"/>
      <c r="BA682" s="211"/>
      <c r="BB682" s="211"/>
      <c r="BC682" s="211"/>
      <c r="BD682" s="211"/>
      <c r="BE682" s="211"/>
      <c r="BF682" s="211"/>
      <c r="BG682" s="211"/>
    </row>
    <row r="683" spans="1:59" ht="12.75" customHeight="1">
      <c r="A683" s="211"/>
      <c r="B683" s="2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G683" s="211"/>
      <c r="AH683" s="211"/>
      <c r="AI683" s="211"/>
      <c r="AJ683" s="211"/>
      <c r="AK683" s="211"/>
      <c r="AL683" s="211"/>
      <c r="AM683" s="211"/>
      <c r="AN683" s="211"/>
      <c r="AO683" s="211"/>
      <c r="AP683" s="211"/>
      <c r="AQ683" s="211"/>
      <c r="AR683" s="211"/>
      <c r="AS683" s="211"/>
      <c r="AT683" s="211"/>
      <c r="AU683" s="211"/>
      <c r="AV683" s="211"/>
      <c r="AW683" s="211"/>
      <c r="AX683" s="211"/>
      <c r="AY683" s="211"/>
      <c r="AZ683" s="211"/>
      <c r="BA683" s="211"/>
      <c r="BB683" s="211"/>
      <c r="BC683" s="211"/>
      <c r="BD683" s="211"/>
      <c r="BE683" s="211"/>
      <c r="BF683" s="211"/>
      <c r="BG683" s="211"/>
    </row>
    <row r="684" spans="1:59" ht="12.75" customHeight="1">
      <c r="A684" s="211"/>
      <c r="B684" s="2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G684" s="211"/>
      <c r="AH684" s="211"/>
      <c r="AI684" s="211"/>
      <c r="AJ684" s="211"/>
      <c r="AK684" s="211"/>
      <c r="AL684" s="211"/>
      <c r="AM684" s="211"/>
      <c r="AN684" s="211"/>
      <c r="AO684" s="211"/>
      <c r="AP684" s="211"/>
      <c r="AQ684" s="211"/>
      <c r="AR684" s="211"/>
      <c r="AS684" s="211"/>
      <c r="AT684" s="211"/>
      <c r="AU684" s="211"/>
      <c r="AV684" s="211"/>
      <c r="AW684" s="211"/>
      <c r="AX684" s="211"/>
      <c r="AY684" s="211"/>
      <c r="AZ684" s="211"/>
      <c r="BA684" s="211"/>
      <c r="BB684" s="211"/>
      <c r="BC684" s="211"/>
      <c r="BD684" s="211"/>
      <c r="BE684" s="211"/>
      <c r="BF684" s="211"/>
      <c r="BG684" s="211"/>
    </row>
    <row r="685" spans="1:59" ht="12.75" customHeight="1">
      <c r="A685" s="211"/>
      <c r="B685" s="2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G685" s="211"/>
      <c r="AH685" s="211"/>
      <c r="AI685" s="211"/>
      <c r="AJ685" s="211"/>
      <c r="AK685" s="211"/>
      <c r="AL685" s="211"/>
      <c r="AM685" s="211"/>
      <c r="AN685" s="211"/>
      <c r="AO685" s="211"/>
      <c r="AP685" s="211"/>
      <c r="AQ685" s="211"/>
      <c r="AR685" s="211"/>
      <c r="AS685" s="211"/>
      <c r="AT685" s="211"/>
      <c r="AU685" s="211"/>
      <c r="AV685" s="211"/>
      <c r="AW685" s="211"/>
      <c r="AX685" s="211"/>
      <c r="AY685" s="211"/>
      <c r="AZ685" s="211"/>
      <c r="BA685" s="211"/>
      <c r="BB685" s="211"/>
      <c r="BC685" s="211"/>
      <c r="BD685" s="211"/>
      <c r="BE685" s="211"/>
      <c r="BF685" s="211"/>
      <c r="BG685" s="211"/>
    </row>
    <row r="686" spans="1:59" ht="12.75" customHeight="1">
      <c r="A686" s="211"/>
      <c r="B686" s="2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G686" s="211"/>
      <c r="AH686" s="211"/>
      <c r="AI686" s="211"/>
      <c r="AJ686" s="211"/>
      <c r="AK686" s="211"/>
      <c r="AL686" s="211"/>
      <c r="AM686" s="211"/>
      <c r="AN686" s="211"/>
      <c r="AO686" s="211"/>
      <c r="AP686" s="211"/>
      <c r="AQ686" s="211"/>
      <c r="AR686" s="211"/>
      <c r="AS686" s="211"/>
      <c r="AT686" s="211"/>
      <c r="AU686" s="211"/>
      <c r="AV686" s="211"/>
      <c r="AW686" s="211"/>
      <c r="AX686" s="211"/>
      <c r="AY686" s="211"/>
      <c r="AZ686" s="211"/>
      <c r="BA686" s="211"/>
      <c r="BB686" s="211"/>
      <c r="BC686" s="211"/>
      <c r="BD686" s="211"/>
      <c r="BE686" s="211"/>
      <c r="BF686" s="211"/>
      <c r="BG686" s="211"/>
    </row>
    <row r="687" spans="1:59" ht="12.75" customHeight="1">
      <c r="A687" s="211"/>
      <c r="B687" s="2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G687" s="211"/>
      <c r="AH687" s="211"/>
      <c r="AI687" s="211"/>
      <c r="AJ687" s="211"/>
      <c r="AK687" s="211"/>
      <c r="AL687" s="211"/>
      <c r="AM687" s="211"/>
      <c r="AN687" s="211"/>
      <c r="AO687" s="211"/>
      <c r="AP687" s="211"/>
      <c r="AQ687" s="211"/>
      <c r="AR687" s="211"/>
      <c r="AS687" s="211"/>
      <c r="AT687" s="211"/>
      <c r="AU687" s="211"/>
      <c r="AV687" s="211"/>
      <c r="AW687" s="211"/>
      <c r="AX687" s="211"/>
      <c r="AY687" s="211"/>
      <c r="AZ687" s="211"/>
      <c r="BA687" s="211"/>
      <c r="BB687" s="211"/>
      <c r="BC687" s="211"/>
      <c r="BD687" s="211"/>
      <c r="BE687" s="211"/>
      <c r="BF687" s="211"/>
      <c r="BG687" s="211"/>
    </row>
    <row r="688" spans="1:59" ht="12.75" customHeight="1">
      <c r="A688" s="211"/>
      <c r="B688" s="2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G688" s="211"/>
      <c r="AH688" s="211"/>
      <c r="AI688" s="211"/>
      <c r="AJ688" s="211"/>
      <c r="AK688" s="211"/>
      <c r="AL688" s="211"/>
      <c r="AM688" s="211"/>
      <c r="AN688" s="211"/>
      <c r="AO688" s="211"/>
      <c r="AP688" s="211"/>
      <c r="AQ688" s="211"/>
      <c r="AR688" s="211"/>
      <c r="AS688" s="211"/>
      <c r="AT688" s="211"/>
      <c r="AU688" s="211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</row>
    <row r="689" spans="1:59" ht="12.75" customHeight="1">
      <c r="A689" s="211"/>
      <c r="B689" s="2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G689" s="211"/>
      <c r="AH689" s="211"/>
      <c r="AI689" s="211"/>
      <c r="AJ689" s="211"/>
      <c r="AK689" s="211"/>
      <c r="AL689" s="211"/>
      <c r="AM689" s="211"/>
      <c r="AN689" s="211"/>
      <c r="AO689" s="211"/>
      <c r="AP689" s="211"/>
      <c r="AQ689" s="211"/>
      <c r="AR689" s="211"/>
      <c r="AS689" s="211"/>
      <c r="AT689" s="211"/>
      <c r="AU689" s="211"/>
      <c r="AV689" s="211"/>
      <c r="AW689" s="211"/>
      <c r="AX689" s="211"/>
      <c r="AY689" s="211"/>
      <c r="AZ689" s="211"/>
      <c r="BA689" s="211"/>
      <c r="BB689" s="211"/>
      <c r="BC689" s="211"/>
      <c r="BD689" s="211"/>
      <c r="BE689" s="211"/>
      <c r="BF689" s="211"/>
      <c r="BG689" s="211"/>
    </row>
    <row r="690" spans="1:59" ht="12.75" customHeight="1">
      <c r="A690" s="211"/>
      <c r="B690" s="2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11"/>
      <c r="AK690" s="211"/>
      <c r="AL690" s="211"/>
      <c r="AM690" s="211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</row>
    <row r="691" spans="1:59" ht="12.75" customHeight="1">
      <c r="A691" s="211"/>
      <c r="B691" s="2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G691" s="211"/>
      <c r="AH691" s="211"/>
      <c r="AI691" s="211"/>
      <c r="AJ691" s="211"/>
      <c r="AK691" s="211"/>
      <c r="AL691" s="211"/>
      <c r="AM691" s="211"/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  <c r="BD691" s="211"/>
      <c r="BE691" s="211"/>
      <c r="BF691" s="211"/>
      <c r="BG691" s="211"/>
    </row>
    <row r="692" spans="1:59" ht="12.75" customHeight="1">
      <c r="A692" s="211"/>
      <c r="B692" s="2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</row>
    <row r="693" spans="1:59" ht="12.75" customHeight="1">
      <c r="A693" s="211"/>
      <c r="B693" s="2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</row>
    <row r="694" spans="1:59" ht="12.75" customHeight="1">
      <c r="A694" s="211"/>
      <c r="B694" s="2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</row>
    <row r="695" spans="1:59" ht="12.75" customHeight="1">
      <c r="A695" s="211"/>
      <c r="B695" s="2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</row>
    <row r="696" spans="1:59" ht="12.75" customHeight="1">
      <c r="A696" s="211"/>
      <c r="B696" s="2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</row>
    <row r="697" spans="1:59" ht="12.75" customHeight="1">
      <c r="A697" s="211"/>
      <c r="B697" s="2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1"/>
      <c r="AJ697" s="211"/>
      <c r="AK697" s="211"/>
      <c r="AL697" s="211"/>
      <c r="AM697" s="211"/>
      <c r="AN697" s="211"/>
      <c r="AO697" s="211"/>
      <c r="AP697" s="211"/>
      <c r="AQ697" s="211"/>
      <c r="AR697" s="211"/>
      <c r="AS697" s="211"/>
      <c r="AT697" s="211"/>
      <c r="AU697" s="211"/>
      <c r="AV697" s="211"/>
      <c r="AW697" s="211"/>
      <c r="AX697" s="211"/>
      <c r="AY697" s="211"/>
      <c r="AZ697" s="211"/>
      <c r="BA697" s="211"/>
      <c r="BB697" s="211"/>
      <c r="BC697" s="211"/>
      <c r="BD697" s="211"/>
      <c r="BE697" s="211"/>
      <c r="BF697" s="211"/>
      <c r="BG697" s="211"/>
    </row>
    <row r="698" spans="1:59" ht="12.75" customHeight="1">
      <c r="A698" s="211"/>
      <c r="B698" s="2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  <c r="BC698" s="211"/>
      <c r="BD698" s="211"/>
      <c r="BE698" s="211"/>
      <c r="BF698" s="211"/>
      <c r="BG698" s="211"/>
    </row>
    <row r="699" spans="1:59" ht="12.75" customHeight="1">
      <c r="A699" s="211"/>
      <c r="B699" s="2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  <c r="BC699" s="211"/>
      <c r="BD699" s="211"/>
      <c r="BE699" s="211"/>
      <c r="BF699" s="211"/>
      <c r="BG699" s="211"/>
    </row>
    <row r="700" spans="1:59" ht="12.75" customHeight="1">
      <c r="A700" s="211"/>
      <c r="B700" s="2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G700" s="211"/>
      <c r="AH700" s="211"/>
      <c r="AI700" s="211"/>
      <c r="AJ700" s="211"/>
      <c r="AK700" s="211"/>
      <c r="AL700" s="211"/>
      <c r="AM700" s="211"/>
      <c r="AN700" s="211"/>
      <c r="AO700" s="211"/>
      <c r="AP700" s="211"/>
      <c r="AQ700" s="211"/>
      <c r="AR700" s="211"/>
      <c r="AS700" s="211"/>
      <c r="AT700" s="211"/>
      <c r="AU700" s="211"/>
      <c r="AV700" s="211"/>
      <c r="AW700" s="211"/>
      <c r="AX700" s="211"/>
      <c r="AY700" s="211"/>
      <c r="AZ700" s="211"/>
      <c r="BA700" s="211"/>
      <c r="BB700" s="211"/>
      <c r="BC700" s="211"/>
      <c r="BD700" s="211"/>
      <c r="BE700" s="211"/>
      <c r="BF700" s="211"/>
      <c r="BG700" s="211"/>
    </row>
    <row r="701" spans="1:59" ht="12.75" customHeight="1">
      <c r="A701" s="211"/>
      <c r="B701" s="2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G701" s="211"/>
      <c r="AH701" s="211"/>
      <c r="AI701" s="211"/>
      <c r="AJ701" s="211"/>
      <c r="AK701" s="211"/>
      <c r="AL701" s="211"/>
      <c r="AM701" s="211"/>
      <c r="AN701" s="211"/>
      <c r="AO701" s="211"/>
      <c r="AP701" s="211"/>
      <c r="AQ701" s="211"/>
      <c r="AR701" s="211"/>
      <c r="AS701" s="211"/>
      <c r="AT701" s="211"/>
      <c r="AU701" s="211"/>
      <c r="AV701" s="211"/>
      <c r="AW701" s="211"/>
      <c r="AX701" s="211"/>
      <c r="AY701" s="211"/>
      <c r="AZ701" s="211"/>
      <c r="BA701" s="211"/>
      <c r="BB701" s="211"/>
      <c r="BC701" s="211"/>
      <c r="BD701" s="211"/>
      <c r="BE701" s="211"/>
      <c r="BF701" s="211"/>
      <c r="BG701" s="211"/>
    </row>
    <row r="702" spans="1:59" ht="12.75" customHeight="1">
      <c r="A702" s="211"/>
      <c r="B702" s="2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G702" s="211"/>
      <c r="AH702" s="211"/>
      <c r="AI702" s="211"/>
      <c r="AJ702" s="211"/>
      <c r="AK702" s="211"/>
      <c r="AL702" s="211"/>
      <c r="AM702" s="211"/>
      <c r="AN702" s="211"/>
      <c r="AO702" s="211"/>
      <c r="AP702" s="211"/>
      <c r="AQ702" s="211"/>
      <c r="AR702" s="211"/>
      <c r="AS702" s="211"/>
      <c r="AT702" s="211"/>
      <c r="AU702" s="211"/>
      <c r="AV702" s="211"/>
      <c r="AW702" s="211"/>
      <c r="AX702" s="211"/>
      <c r="AY702" s="211"/>
      <c r="AZ702" s="211"/>
      <c r="BA702" s="211"/>
      <c r="BB702" s="211"/>
      <c r="BC702" s="211"/>
      <c r="BD702" s="211"/>
      <c r="BE702" s="211"/>
      <c r="BF702" s="211"/>
      <c r="BG702" s="211"/>
    </row>
    <row r="703" spans="1:59" ht="12.75" customHeight="1">
      <c r="A703" s="211"/>
      <c r="B703" s="2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G703" s="211"/>
      <c r="AH703" s="211"/>
      <c r="AI703" s="211"/>
      <c r="AJ703" s="211"/>
      <c r="AK703" s="211"/>
      <c r="AL703" s="211"/>
      <c r="AM703" s="211"/>
      <c r="AN703" s="211"/>
      <c r="AO703" s="211"/>
      <c r="AP703" s="211"/>
      <c r="AQ703" s="211"/>
      <c r="AR703" s="211"/>
      <c r="AS703" s="211"/>
      <c r="AT703" s="211"/>
      <c r="AU703" s="211"/>
      <c r="AV703" s="211"/>
      <c r="AW703" s="211"/>
      <c r="AX703" s="211"/>
      <c r="AY703" s="211"/>
      <c r="AZ703" s="211"/>
      <c r="BA703" s="211"/>
      <c r="BB703" s="211"/>
      <c r="BC703" s="211"/>
      <c r="BD703" s="211"/>
      <c r="BE703" s="211"/>
      <c r="BF703" s="211"/>
      <c r="BG703" s="211"/>
    </row>
    <row r="704" spans="1:59" ht="12.75" customHeight="1">
      <c r="A704" s="211"/>
      <c r="B704" s="2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G704" s="211"/>
      <c r="AH704" s="211"/>
      <c r="AI704" s="211"/>
      <c r="AJ704" s="211"/>
      <c r="AK704" s="211"/>
      <c r="AL704" s="211"/>
      <c r="AM704" s="211"/>
      <c r="AN704" s="211"/>
      <c r="AO704" s="211"/>
      <c r="AP704" s="211"/>
      <c r="AQ704" s="211"/>
      <c r="AR704" s="211"/>
      <c r="AS704" s="211"/>
      <c r="AT704" s="211"/>
      <c r="AU704" s="211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</row>
    <row r="705" spans="1:59" ht="12.75" customHeight="1">
      <c r="A705" s="211"/>
      <c r="B705" s="2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211"/>
      <c r="AH705" s="211"/>
      <c r="AI705" s="211"/>
      <c r="AJ705" s="211"/>
      <c r="AK705" s="211"/>
      <c r="AL705" s="211"/>
      <c r="AM705" s="211"/>
      <c r="AN705" s="211"/>
      <c r="AO705" s="211"/>
      <c r="AP705" s="211"/>
      <c r="AQ705" s="211"/>
      <c r="AR705" s="211"/>
      <c r="AS705" s="211"/>
      <c r="AT705" s="211"/>
      <c r="AU705" s="211"/>
      <c r="AV705" s="211"/>
      <c r="AW705" s="211"/>
      <c r="AX705" s="211"/>
      <c r="AY705" s="211"/>
      <c r="AZ705" s="211"/>
      <c r="BA705" s="211"/>
      <c r="BB705" s="211"/>
      <c r="BC705" s="211"/>
      <c r="BD705" s="211"/>
      <c r="BE705" s="211"/>
      <c r="BF705" s="211"/>
      <c r="BG705" s="211"/>
    </row>
    <row r="706" spans="1:59" ht="12.75" customHeight="1">
      <c r="A706" s="211"/>
      <c r="B706" s="2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</row>
    <row r="707" spans="1:59" ht="12.75" customHeight="1">
      <c r="A707" s="211"/>
      <c r="B707" s="2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</row>
    <row r="708" spans="1:59" ht="12.75" customHeight="1">
      <c r="A708" s="211"/>
      <c r="B708" s="2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</row>
    <row r="709" spans="1:59" ht="12.75" customHeight="1">
      <c r="A709" s="211"/>
      <c r="B709" s="2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</row>
    <row r="710" spans="1:59" ht="12.75" customHeight="1">
      <c r="A710" s="211"/>
      <c r="B710" s="2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</row>
    <row r="711" spans="1:59" ht="12.75" customHeight="1">
      <c r="A711" s="211"/>
      <c r="B711" s="2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11"/>
      <c r="AK711" s="211"/>
      <c r="AL711" s="211"/>
      <c r="AM711" s="211"/>
      <c r="AN711" s="211"/>
      <c r="AO711" s="211"/>
      <c r="AP711" s="211"/>
      <c r="AQ711" s="211"/>
      <c r="AR711" s="211"/>
      <c r="AS711" s="211"/>
      <c r="AT711" s="211"/>
      <c r="AU711" s="211"/>
      <c r="AV711" s="211"/>
      <c r="AW711" s="211"/>
      <c r="AX711" s="211"/>
      <c r="AY711" s="211"/>
      <c r="AZ711" s="211"/>
      <c r="BA711" s="211"/>
      <c r="BB711" s="211"/>
      <c r="BC711" s="211"/>
      <c r="BD711" s="211"/>
      <c r="BE711" s="211"/>
      <c r="BF711" s="211"/>
      <c r="BG711" s="211"/>
    </row>
    <row r="712" spans="1:59" ht="12.75" customHeight="1">
      <c r="A712" s="211"/>
      <c r="B712" s="2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1"/>
      <c r="AJ712" s="211"/>
      <c r="AK712" s="211"/>
      <c r="AL712" s="211"/>
      <c r="AM712" s="211"/>
      <c r="AN712" s="211"/>
      <c r="AO712" s="211"/>
      <c r="AP712" s="211"/>
      <c r="AQ712" s="211"/>
      <c r="AR712" s="211"/>
      <c r="AS712" s="211"/>
      <c r="AT712" s="211"/>
      <c r="AU712" s="211"/>
      <c r="AV712" s="211"/>
      <c r="AW712" s="211"/>
      <c r="AX712" s="211"/>
      <c r="AY712" s="211"/>
      <c r="AZ712" s="211"/>
      <c r="BA712" s="211"/>
      <c r="BB712" s="211"/>
      <c r="BC712" s="211"/>
      <c r="BD712" s="211"/>
      <c r="BE712" s="211"/>
      <c r="BF712" s="211"/>
      <c r="BG712" s="211"/>
    </row>
    <row r="713" spans="1:59" ht="12.75" customHeight="1">
      <c r="A713" s="211"/>
      <c r="B713" s="2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G713" s="211"/>
      <c r="AH713" s="211"/>
      <c r="AI713" s="211"/>
      <c r="AJ713" s="211"/>
      <c r="AK713" s="211"/>
      <c r="AL713" s="211"/>
      <c r="AM713" s="211"/>
      <c r="AN713" s="211"/>
      <c r="AO713" s="211"/>
      <c r="AP713" s="211"/>
      <c r="AQ713" s="211"/>
      <c r="AR713" s="211"/>
      <c r="AS713" s="211"/>
      <c r="AT713" s="211"/>
      <c r="AU713" s="211"/>
      <c r="AV713" s="211"/>
      <c r="AW713" s="211"/>
      <c r="AX713" s="211"/>
      <c r="AY713" s="211"/>
      <c r="AZ713" s="211"/>
      <c r="BA713" s="211"/>
      <c r="BB713" s="211"/>
      <c r="BC713" s="211"/>
      <c r="BD713" s="211"/>
      <c r="BE713" s="211"/>
      <c r="BF713" s="211"/>
      <c r="BG713" s="211"/>
    </row>
    <row r="714" spans="1:59" ht="12.75" customHeight="1">
      <c r="A714" s="211"/>
      <c r="B714" s="2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11"/>
      <c r="AJ714" s="211"/>
      <c r="AK714" s="211"/>
      <c r="AL714" s="211"/>
      <c r="AM714" s="211"/>
      <c r="AN714" s="211"/>
      <c r="AO714" s="211"/>
      <c r="AP714" s="211"/>
      <c r="AQ714" s="211"/>
      <c r="AR714" s="211"/>
      <c r="AS714" s="211"/>
      <c r="AT714" s="211"/>
      <c r="AU714" s="211"/>
      <c r="AV714" s="211"/>
      <c r="AW714" s="211"/>
      <c r="AX714" s="211"/>
      <c r="AY714" s="211"/>
      <c r="AZ714" s="211"/>
      <c r="BA714" s="211"/>
      <c r="BB714" s="211"/>
      <c r="BC714" s="211"/>
      <c r="BD714" s="211"/>
      <c r="BE714" s="211"/>
      <c r="BF714" s="211"/>
      <c r="BG714" s="211"/>
    </row>
    <row r="715" spans="1:59" ht="12.75" customHeight="1">
      <c r="A715" s="211"/>
      <c r="B715" s="2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G715" s="211"/>
      <c r="AH715" s="211"/>
      <c r="AI715" s="211"/>
      <c r="AJ715" s="211"/>
      <c r="AK715" s="211"/>
      <c r="AL715" s="211"/>
      <c r="AM715" s="211"/>
      <c r="AN715" s="211"/>
      <c r="AO715" s="211"/>
      <c r="AP715" s="211"/>
      <c r="AQ715" s="211"/>
      <c r="AR715" s="211"/>
      <c r="AS715" s="211"/>
      <c r="AT715" s="211"/>
      <c r="AU715" s="211"/>
      <c r="AV715" s="211"/>
      <c r="AW715" s="211"/>
      <c r="AX715" s="211"/>
      <c r="AY715" s="211"/>
      <c r="AZ715" s="211"/>
      <c r="BA715" s="211"/>
      <c r="BB715" s="211"/>
      <c r="BC715" s="211"/>
      <c r="BD715" s="211"/>
      <c r="BE715" s="211"/>
      <c r="BF715" s="211"/>
      <c r="BG715" s="211"/>
    </row>
    <row r="716" spans="1:59" ht="12.75" customHeight="1">
      <c r="A716" s="211"/>
      <c r="B716" s="2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G716" s="211"/>
      <c r="AH716" s="211"/>
      <c r="AI716" s="211"/>
      <c r="AJ716" s="211"/>
      <c r="AK716" s="211"/>
      <c r="AL716" s="211"/>
      <c r="AM716" s="211"/>
      <c r="AN716" s="211"/>
      <c r="AO716" s="211"/>
      <c r="AP716" s="211"/>
      <c r="AQ716" s="211"/>
      <c r="AR716" s="211"/>
      <c r="AS716" s="211"/>
      <c r="AT716" s="211"/>
      <c r="AU716" s="211"/>
      <c r="AV716" s="211"/>
      <c r="AW716" s="211"/>
      <c r="AX716" s="211"/>
      <c r="AY716" s="211"/>
      <c r="AZ716" s="211"/>
      <c r="BA716" s="211"/>
      <c r="BB716" s="211"/>
      <c r="BC716" s="211"/>
      <c r="BD716" s="211"/>
      <c r="BE716" s="211"/>
      <c r="BF716" s="211"/>
      <c r="BG716" s="211"/>
    </row>
    <row r="717" spans="1:59" ht="12.75" customHeight="1">
      <c r="A717" s="211"/>
      <c r="B717" s="2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G717" s="211"/>
      <c r="AH717" s="211"/>
      <c r="AI717" s="211"/>
      <c r="AJ717" s="211"/>
      <c r="AK717" s="211"/>
      <c r="AL717" s="211"/>
      <c r="AM717" s="211"/>
      <c r="AN717" s="211"/>
      <c r="AO717" s="211"/>
      <c r="AP717" s="211"/>
      <c r="AQ717" s="211"/>
      <c r="AR717" s="211"/>
      <c r="AS717" s="211"/>
      <c r="AT717" s="211"/>
      <c r="AU717" s="211"/>
      <c r="AV717" s="211"/>
      <c r="AW717" s="211"/>
      <c r="AX717" s="211"/>
      <c r="AY717" s="211"/>
      <c r="AZ717" s="211"/>
      <c r="BA717" s="211"/>
      <c r="BB717" s="211"/>
      <c r="BC717" s="211"/>
      <c r="BD717" s="211"/>
      <c r="BE717" s="211"/>
      <c r="BF717" s="211"/>
      <c r="BG717" s="211"/>
    </row>
    <row r="718" spans="1:59" ht="12.75" customHeight="1">
      <c r="A718" s="211"/>
      <c r="B718" s="2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G718" s="211"/>
      <c r="AH718" s="211"/>
      <c r="AI718" s="211"/>
      <c r="AJ718" s="211"/>
      <c r="AK718" s="211"/>
      <c r="AL718" s="211"/>
      <c r="AM718" s="211"/>
      <c r="AN718" s="211"/>
      <c r="AO718" s="211"/>
      <c r="AP718" s="211"/>
      <c r="AQ718" s="211"/>
      <c r="AR718" s="211"/>
      <c r="AS718" s="211"/>
      <c r="AT718" s="211"/>
      <c r="AU718" s="211"/>
      <c r="AV718" s="211"/>
      <c r="AW718" s="211"/>
      <c r="AX718" s="211"/>
      <c r="AY718" s="211"/>
      <c r="AZ718" s="211"/>
      <c r="BA718" s="211"/>
      <c r="BB718" s="211"/>
      <c r="BC718" s="211"/>
      <c r="BD718" s="211"/>
      <c r="BE718" s="211"/>
      <c r="BF718" s="211"/>
      <c r="BG718" s="211"/>
    </row>
    <row r="719" spans="1:59" ht="12.75" customHeight="1">
      <c r="A719" s="211"/>
      <c r="B719" s="2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G719" s="211"/>
      <c r="AH719" s="211"/>
      <c r="AI719" s="211"/>
      <c r="AJ719" s="211"/>
      <c r="AK719" s="211"/>
      <c r="AL719" s="211"/>
      <c r="AM719" s="211"/>
      <c r="AN719" s="211"/>
      <c r="AO719" s="211"/>
      <c r="AP719" s="211"/>
      <c r="AQ719" s="211"/>
      <c r="AR719" s="211"/>
      <c r="AS719" s="211"/>
      <c r="AT719" s="211"/>
      <c r="AU719" s="211"/>
      <c r="AV719" s="211"/>
      <c r="AW719" s="211"/>
      <c r="AX719" s="211"/>
      <c r="AY719" s="211"/>
      <c r="AZ719" s="211"/>
      <c r="BA719" s="211"/>
      <c r="BB719" s="211"/>
      <c r="BC719" s="211"/>
      <c r="BD719" s="211"/>
      <c r="BE719" s="211"/>
      <c r="BF719" s="211"/>
      <c r="BG719" s="211"/>
    </row>
    <row r="720" spans="1:59" ht="12.75" customHeight="1">
      <c r="A720" s="211"/>
      <c r="B720" s="2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G720" s="211"/>
      <c r="AH720" s="211"/>
      <c r="AI720" s="211"/>
      <c r="AJ720" s="211"/>
      <c r="AK720" s="211"/>
      <c r="AL720" s="211"/>
      <c r="AM720" s="211"/>
      <c r="AN720" s="211"/>
      <c r="AO720" s="211"/>
      <c r="AP720" s="211"/>
      <c r="AQ720" s="211"/>
      <c r="AR720" s="211"/>
      <c r="AS720" s="211"/>
      <c r="AT720" s="211"/>
      <c r="AU720" s="211"/>
      <c r="AV720" s="211"/>
      <c r="AW720" s="211"/>
      <c r="AX720" s="211"/>
      <c r="AY720" s="211"/>
      <c r="AZ720" s="211"/>
      <c r="BA720" s="211"/>
      <c r="BB720" s="211"/>
      <c r="BC720" s="211"/>
      <c r="BD720" s="211"/>
      <c r="BE720" s="211"/>
      <c r="BF720" s="211"/>
      <c r="BG720" s="211"/>
    </row>
    <row r="721" spans="1:59" ht="12.75" customHeight="1">
      <c r="A721" s="211"/>
      <c r="B721" s="2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G721" s="211"/>
      <c r="AH721" s="211"/>
      <c r="AI721" s="211"/>
      <c r="AJ721" s="211"/>
      <c r="AK721" s="211"/>
      <c r="AL721" s="211"/>
      <c r="AM721" s="211"/>
      <c r="AN721" s="211"/>
      <c r="AO721" s="211"/>
      <c r="AP721" s="211"/>
      <c r="AQ721" s="211"/>
      <c r="AR721" s="211"/>
      <c r="AS721" s="211"/>
      <c r="AT721" s="211"/>
      <c r="AU721" s="211"/>
      <c r="AV721" s="211"/>
      <c r="AW721" s="211"/>
      <c r="AX721" s="211"/>
      <c r="AY721" s="211"/>
      <c r="AZ721" s="211"/>
      <c r="BA721" s="211"/>
      <c r="BB721" s="211"/>
      <c r="BC721" s="211"/>
      <c r="BD721" s="211"/>
      <c r="BE721" s="211"/>
      <c r="BF721" s="211"/>
      <c r="BG721" s="211"/>
    </row>
    <row r="722" spans="1:59" ht="12.75" customHeight="1">
      <c r="A722" s="211"/>
      <c r="B722" s="2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G722" s="211"/>
      <c r="AH722" s="211"/>
      <c r="AI722" s="211"/>
      <c r="AJ722" s="211"/>
      <c r="AK722" s="211"/>
      <c r="AL722" s="211"/>
      <c r="AM722" s="211"/>
      <c r="AN722" s="211"/>
      <c r="AO722" s="211"/>
      <c r="AP722" s="211"/>
      <c r="AQ722" s="211"/>
      <c r="AR722" s="211"/>
      <c r="AS722" s="211"/>
      <c r="AT722" s="211"/>
      <c r="AU722" s="211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1"/>
    </row>
    <row r="723" spans="1:59" ht="12.75" customHeight="1">
      <c r="A723" s="211"/>
      <c r="B723" s="2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G723" s="211"/>
      <c r="AH723" s="211"/>
      <c r="AI723" s="211"/>
      <c r="AJ723" s="211"/>
      <c r="AK723" s="211"/>
      <c r="AL723" s="211"/>
      <c r="AM723" s="211"/>
      <c r="AN723" s="211"/>
      <c r="AO723" s="211"/>
      <c r="AP723" s="211"/>
      <c r="AQ723" s="211"/>
      <c r="AR723" s="211"/>
      <c r="AS723" s="211"/>
      <c r="AT723" s="211"/>
      <c r="AU723" s="211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</row>
    <row r="724" spans="1:59" ht="12.75" customHeight="1">
      <c r="A724" s="211"/>
      <c r="B724" s="2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G724" s="211"/>
      <c r="AH724" s="211"/>
      <c r="AI724" s="211"/>
      <c r="AJ724" s="211"/>
      <c r="AK724" s="211"/>
      <c r="AL724" s="211"/>
      <c r="AM724" s="211"/>
      <c r="AN724" s="211"/>
      <c r="AO724" s="211"/>
      <c r="AP724" s="211"/>
      <c r="AQ724" s="211"/>
      <c r="AR724" s="211"/>
      <c r="AS724" s="211"/>
      <c r="AT724" s="211"/>
      <c r="AU724" s="211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F724" s="211"/>
      <c r="BG724" s="211"/>
    </row>
    <row r="725" spans="1:59" ht="12.75" customHeight="1">
      <c r="A725" s="211"/>
      <c r="B725" s="2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  <c r="BC725" s="211"/>
      <c r="BD725" s="211"/>
      <c r="BE725" s="211"/>
      <c r="BF725" s="211"/>
      <c r="BG725" s="211"/>
    </row>
    <row r="726" spans="1:59" ht="12.75" customHeight="1">
      <c r="A726" s="211"/>
      <c r="B726" s="2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G726" s="211"/>
      <c r="AH726" s="211"/>
      <c r="AI726" s="211"/>
      <c r="AJ726" s="211"/>
      <c r="AK726" s="211"/>
      <c r="AL726" s="211"/>
      <c r="AM726" s="211"/>
      <c r="AN726" s="211"/>
      <c r="AO726" s="211"/>
      <c r="AP726" s="211"/>
      <c r="AQ726" s="211"/>
      <c r="AR726" s="211"/>
      <c r="AS726" s="211"/>
      <c r="AT726" s="211"/>
      <c r="AU726" s="211"/>
      <c r="AV726" s="211"/>
      <c r="AW726" s="211"/>
      <c r="AX726" s="211"/>
      <c r="AY726" s="211"/>
      <c r="AZ726" s="211"/>
      <c r="BA726" s="211"/>
      <c r="BB726" s="211"/>
      <c r="BC726" s="211"/>
      <c r="BD726" s="211"/>
      <c r="BE726" s="211"/>
      <c r="BF726" s="211"/>
      <c r="BG726" s="211"/>
    </row>
    <row r="727" spans="1:59" ht="12.75" customHeight="1">
      <c r="A727" s="211"/>
      <c r="B727" s="2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G727" s="211"/>
      <c r="AH727" s="211"/>
      <c r="AI727" s="211"/>
      <c r="AJ727" s="211"/>
      <c r="AK727" s="211"/>
      <c r="AL727" s="211"/>
      <c r="AM727" s="211"/>
      <c r="AN727" s="211"/>
      <c r="AO727" s="211"/>
      <c r="AP727" s="211"/>
      <c r="AQ727" s="211"/>
      <c r="AR727" s="211"/>
      <c r="AS727" s="211"/>
      <c r="AT727" s="211"/>
      <c r="AU727" s="211"/>
      <c r="AV727" s="211"/>
      <c r="AW727" s="211"/>
      <c r="AX727" s="211"/>
      <c r="AY727" s="211"/>
      <c r="AZ727" s="211"/>
      <c r="BA727" s="211"/>
      <c r="BB727" s="211"/>
      <c r="BC727" s="211"/>
      <c r="BD727" s="211"/>
      <c r="BE727" s="211"/>
      <c r="BF727" s="211"/>
      <c r="BG727" s="211"/>
    </row>
    <row r="728" spans="1:59" ht="12.75" customHeight="1">
      <c r="A728" s="211"/>
      <c r="B728" s="2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G728" s="211"/>
      <c r="AH728" s="211"/>
      <c r="AI728" s="211"/>
      <c r="AJ728" s="211"/>
      <c r="AK728" s="211"/>
      <c r="AL728" s="211"/>
      <c r="AM728" s="211"/>
      <c r="AN728" s="211"/>
      <c r="AO728" s="211"/>
      <c r="AP728" s="211"/>
      <c r="AQ728" s="211"/>
      <c r="AR728" s="211"/>
      <c r="AS728" s="211"/>
      <c r="AT728" s="211"/>
      <c r="AU728" s="211"/>
      <c r="AV728" s="211"/>
      <c r="AW728" s="211"/>
      <c r="AX728" s="211"/>
      <c r="AY728" s="211"/>
      <c r="AZ728" s="211"/>
      <c r="BA728" s="211"/>
      <c r="BB728" s="211"/>
      <c r="BC728" s="211"/>
      <c r="BD728" s="211"/>
      <c r="BE728" s="211"/>
      <c r="BF728" s="211"/>
      <c r="BG728" s="211"/>
    </row>
    <row r="729" spans="1:59" ht="12.75" customHeight="1">
      <c r="A729" s="211"/>
      <c r="B729" s="2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G729" s="211"/>
      <c r="AH729" s="211"/>
      <c r="AI729" s="211"/>
      <c r="AJ729" s="211"/>
      <c r="AK729" s="211"/>
      <c r="AL729" s="211"/>
      <c r="AM729" s="211"/>
      <c r="AN729" s="211"/>
      <c r="AO729" s="211"/>
      <c r="AP729" s="211"/>
      <c r="AQ729" s="211"/>
      <c r="AR729" s="211"/>
      <c r="AS729" s="211"/>
      <c r="AT729" s="211"/>
      <c r="AU729" s="211"/>
      <c r="AV729" s="211"/>
      <c r="AW729" s="211"/>
      <c r="AX729" s="211"/>
      <c r="AY729" s="211"/>
      <c r="AZ729" s="211"/>
      <c r="BA729" s="211"/>
      <c r="BB729" s="211"/>
      <c r="BC729" s="211"/>
      <c r="BD729" s="211"/>
      <c r="BE729" s="211"/>
      <c r="BF729" s="211"/>
      <c r="BG729" s="211"/>
    </row>
    <row r="730" spans="1:59" ht="12.75" customHeight="1">
      <c r="A730" s="211"/>
      <c r="B730" s="2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G730" s="211"/>
      <c r="AH730" s="211"/>
      <c r="AI730" s="211"/>
      <c r="AJ730" s="211"/>
      <c r="AK730" s="211"/>
      <c r="AL730" s="211"/>
      <c r="AM730" s="211"/>
      <c r="AN730" s="211"/>
      <c r="AO730" s="211"/>
      <c r="AP730" s="211"/>
      <c r="AQ730" s="211"/>
      <c r="AR730" s="211"/>
      <c r="AS730" s="211"/>
      <c r="AT730" s="211"/>
      <c r="AU730" s="211"/>
      <c r="AV730" s="211"/>
      <c r="AW730" s="211"/>
      <c r="AX730" s="211"/>
      <c r="AY730" s="211"/>
      <c r="AZ730" s="211"/>
      <c r="BA730" s="211"/>
      <c r="BB730" s="211"/>
      <c r="BC730" s="211"/>
      <c r="BD730" s="211"/>
      <c r="BE730" s="211"/>
      <c r="BF730" s="211"/>
      <c r="BG730" s="211"/>
    </row>
    <row r="731" spans="1:59" ht="12.75" customHeight="1">
      <c r="A731" s="211"/>
      <c r="B731" s="2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G731" s="211"/>
      <c r="AH731" s="211"/>
      <c r="AI731" s="211"/>
      <c r="AJ731" s="211"/>
      <c r="AK731" s="211"/>
      <c r="AL731" s="211"/>
      <c r="AM731" s="211"/>
      <c r="AN731" s="211"/>
      <c r="AO731" s="211"/>
      <c r="AP731" s="211"/>
      <c r="AQ731" s="211"/>
      <c r="AR731" s="211"/>
      <c r="AS731" s="211"/>
      <c r="AT731" s="211"/>
      <c r="AU731" s="211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</row>
    <row r="732" spans="1:59" ht="12.75" customHeight="1">
      <c r="A732" s="211"/>
      <c r="B732" s="2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G732" s="211"/>
      <c r="AH732" s="211"/>
      <c r="AI732" s="211"/>
      <c r="AJ732" s="211"/>
      <c r="AK732" s="211"/>
      <c r="AL732" s="211"/>
      <c r="AM732" s="211"/>
      <c r="AN732" s="211"/>
      <c r="AO732" s="211"/>
      <c r="AP732" s="211"/>
      <c r="AQ732" s="211"/>
      <c r="AR732" s="211"/>
      <c r="AS732" s="211"/>
      <c r="AT732" s="211"/>
      <c r="AU732" s="211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</row>
    <row r="733" spans="1:59" ht="12.75" customHeight="1">
      <c r="A733" s="211"/>
      <c r="B733" s="2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G733" s="211"/>
      <c r="AH733" s="211"/>
      <c r="AI733" s="211"/>
      <c r="AJ733" s="211"/>
      <c r="AK733" s="211"/>
      <c r="AL733" s="211"/>
      <c r="AM733" s="211"/>
      <c r="AN733" s="211"/>
      <c r="AO733" s="211"/>
      <c r="AP733" s="211"/>
      <c r="AQ733" s="211"/>
      <c r="AR733" s="211"/>
      <c r="AS733" s="211"/>
      <c r="AT733" s="211"/>
      <c r="AU733" s="211"/>
      <c r="AV733" s="211"/>
      <c r="AW733" s="211"/>
      <c r="AX733" s="211"/>
      <c r="AY733" s="211"/>
      <c r="AZ733" s="211"/>
      <c r="BA733" s="211"/>
      <c r="BB733" s="211"/>
      <c r="BC733" s="211"/>
      <c r="BD733" s="211"/>
      <c r="BE733" s="211"/>
      <c r="BF733" s="211"/>
      <c r="BG733" s="211"/>
    </row>
    <row r="734" spans="1:59" ht="12.75" customHeight="1">
      <c r="A734" s="211"/>
      <c r="B734" s="2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G734" s="211"/>
      <c r="AH734" s="211"/>
      <c r="AI734" s="211"/>
      <c r="AJ734" s="211"/>
      <c r="AK734" s="211"/>
      <c r="AL734" s="211"/>
      <c r="AM734" s="211"/>
      <c r="AN734" s="211"/>
      <c r="AO734" s="211"/>
      <c r="AP734" s="211"/>
      <c r="AQ734" s="211"/>
      <c r="AR734" s="211"/>
      <c r="AS734" s="211"/>
      <c r="AT734" s="211"/>
      <c r="AU734" s="211"/>
      <c r="AV734" s="211"/>
      <c r="AW734" s="211"/>
      <c r="AX734" s="211"/>
      <c r="AY734" s="211"/>
      <c r="AZ734" s="211"/>
      <c r="BA734" s="211"/>
      <c r="BB734" s="211"/>
      <c r="BC734" s="211"/>
      <c r="BD734" s="211"/>
      <c r="BE734" s="211"/>
      <c r="BF734" s="211"/>
      <c r="BG734" s="211"/>
    </row>
    <row r="735" spans="1:59" ht="12.75" customHeight="1">
      <c r="A735" s="211"/>
      <c r="B735" s="2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G735" s="211"/>
      <c r="AH735" s="211"/>
      <c r="AI735" s="211"/>
      <c r="AJ735" s="211"/>
      <c r="AK735" s="211"/>
      <c r="AL735" s="211"/>
      <c r="AM735" s="211"/>
      <c r="AN735" s="211"/>
      <c r="AO735" s="211"/>
      <c r="AP735" s="211"/>
      <c r="AQ735" s="211"/>
      <c r="AR735" s="211"/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</row>
    <row r="736" spans="1:59" ht="12.75" customHeight="1">
      <c r="A736" s="211"/>
      <c r="B736" s="2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G736" s="211"/>
      <c r="AH736" s="211"/>
      <c r="AI736" s="211"/>
      <c r="AJ736" s="211"/>
      <c r="AK736" s="211"/>
      <c r="AL736" s="211"/>
      <c r="AM736" s="211"/>
      <c r="AN736" s="211"/>
      <c r="AO736" s="211"/>
      <c r="AP736" s="211"/>
      <c r="AQ736" s="211"/>
      <c r="AR736" s="211"/>
      <c r="AS736" s="211"/>
      <c r="AT736" s="211"/>
      <c r="AU736" s="211"/>
      <c r="AV736" s="211"/>
      <c r="AW736" s="211"/>
      <c r="AX736" s="211"/>
      <c r="AY736" s="211"/>
      <c r="AZ736" s="211"/>
      <c r="BA736" s="211"/>
      <c r="BB736" s="211"/>
      <c r="BC736" s="211"/>
      <c r="BD736" s="211"/>
      <c r="BE736" s="211"/>
      <c r="BF736" s="211"/>
      <c r="BG736" s="211"/>
    </row>
    <row r="737" spans="1:59" ht="12.75" customHeight="1">
      <c r="A737" s="211"/>
      <c r="B737" s="2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G737" s="211"/>
      <c r="AH737" s="211"/>
      <c r="AI737" s="211"/>
      <c r="AJ737" s="211"/>
      <c r="AK737" s="211"/>
      <c r="AL737" s="211"/>
      <c r="AM737" s="211"/>
      <c r="AN737" s="211"/>
      <c r="AO737" s="211"/>
      <c r="AP737" s="211"/>
      <c r="AQ737" s="211"/>
      <c r="AR737" s="211"/>
      <c r="AS737" s="211"/>
      <c r="AT737" s="211"/>
      <c r="AU737" s="211"/>
      <c r="AV737" s="211"/>
      <c r="AW737" s="211"/>
      <c r="AX737" s="211"/>
      <c r="AY737" s="211"/>
      <c r="AZ737" s="211"/>
      <c r="BA737" s="211"/>
      <c r="BB737" s="211"/>
      <c r="BC737" s="211"/>
      <c r="BD737" s="211"/>
      <c r="BE737" s="211"/>
      <c r="BF737" s="211"/>
      <c r="BG737" s="211"/>
    </row>
    <row r="738" spans="1:59" ht="12.75" customHeight="1">
      <c r="A738" s="211"/>
      <c r="B738" s="2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G738" s="211"/>
      <c r="AH738" s="211"/>
      <c r="AI738" s="211"/>
      <c r="AJ738" s="211"/>
      <c r="AK738" s="211"/>
      <c r="AL738" s="211"/>
      <c r="AM738" s="211"/>
      <c r="AN738" s="211"/>
      <c r="AO738" s="211"/>
      <c r="AP738" s="211"/>
      <c r="AQ738" s="211"/>
      <c r="AR738" s="211"/>
      <c r="AS738" s="211"/>
      <c r="AT738" s="211"/>
      <c r="AU738" s="211"/>
      <c r="AV738" s="211"/>
      <c r="AW738" s="211"/>
      <c r="AX738" s="211"/>
      <c r="AY738" s="211"/>
      <c r="AZ738" s="211"/>
      <c r="BA738" s="211"/>
      <c r="BB738" s="211"/>
      <c r="BC738" s="211"/>
      <c r="BD738" s="211"/>
      <c r="BE738" s="211"/>
      <c r="BF738" s="211"/>
      <c r="BG738" s="211"/>
    </row>
    <row r="739" spans="1:59" ht="12.75" customHeight="1">
      <c r="A739" s="211"/>
      <c r="B739" s="2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G739" s="211"/>
      <c r="AH739" s="211"/>
      <c r="AI739" s="211"/>
      <c r="AJ739" s="211"/>
      <c r="AK739" s="211"/>
      <c r="AL739" s="211"/>
      <c r="AM739" s="211"/>
      <c r="AN739" s="211"/>
      <c r="AO739" s="211"/>
      <c r="AP739" s="211"/>
      <c r="AQ739" s="211"/>
      <c r="AR739" s="211"/>
      <c r="AS739" s="211"/>
      <c r="AT739" s="211"/>
      <c r="AU739" s="211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  <c r="BF739" s="211"/>
      <c r="BG739" s="211"/>
    </row>
    <row r="740" spans="1:59" ht="12.75" customHeight="1">
      <c r="A740" s="211"/>
      <c r="B740" s="2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G740" s="211"/>
      <c r="AH740" s="211"/>
      <c r="AI740" s="211"/>
      <c r="AJ740" s="211"/>
      <c r="AK740" s="211"/>
      <c r="AL740" s="211"/>
      <c r="AM740" s="211"/>
      <c r="AN740" s="211"/>
      <c r="AO740" s="211"/>
      <c r="AP740" s="211"/>
      <c r="AQ740" s="211"/>
      <c r="AR740" s="211"/>
      <c r="AS740" s="211"/>
      <c r="AT740" s="211"/>
      <c r="AU740" s="211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</row>
    <row r="741" spans="1:59" ht="12.75" customHeight="1">
      <c r="A741" s="211"/>
      <c r="B741" s="2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G741" s="211"/>
      <c r="AH741" s="211"/>
      <c r="AI741" s="211"/>
      <c r="AJ741" s="211"/>
      <c r="AK741" s="211"/>
      <c r="AL741" s="211"/>
      <c r="AM741" s="211"/>
      <c r="AN741" s="211"/>
      <c r="AO741" s="211"/>
      <c r="AP741" s="211"/>
      <c r="AQ741" s="211"/>
      <c r="AR741" s="211"/>
      <c r="AS741" s="211"/>
      <c r="AT741" s="211"/>
      <c r="AU741" s="211"/>
      <c r="AV741" s="211"/>
      <c r="AW741" s="211"/>
      <c r="AX741" s="211"/>
      <c r="AY741" s="211"/>
      <c r="AZ741" s="211"/>
      <c r="BA741" s="211"/>
      <c r="BB741" s="211"/>
      <c r="BC741" s="211"/>
      <c r="BD741" s="211"/>
      <c r="BE741" s="211"/>
      <c r="BF741" s="211"/>
      <c r="BG741" s="211"/>
    </row>
    <row r="742" spans="1:59" ht="12.75" customHeight="1">
      <c r="A742" s="211"/>
      <c r="B742" s="2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G742" s="211"/>
      <c r="AH742" s="211"/>
      <c r="AI742" s="211"/>
      <c r="AJ742" s="211"/>
      <c r="AK742" s="211"/>
      <c r="AL742" s="211"/>
      <c r="AM742" s="211"/>
      <c r="AN742" s="211"/>
      <c r="AO742" s="211"/>
      <c r="AP742" s="211"/>
      <c r="AQ742" s="211"/>
      <c r="AR742" s="211"/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F742" s="211"/>
      <c r="BG742" s="211"/>
    </row>
    <row r="743" spans="1:59" ht="12.75" customHeight="1">
      <c r="A743" s="211"/>
      <c r="B743" s="2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G743" s="211"/>
      <c r="AH743" s="211"/>
      <c r="AI743" s="211"/>
      <c r="AJ743" s="211"/>
      <c r="AK743" s="211"/>
      <c r="AL743" s="211"/>
      <c r="AM743" s="211"/>
      <c r="AN743" s="211"/>
      <c r="AO743" s="211"/>
      <c r="AP743" s="211"/>
      <c r="AQ743" s="211"/>
      <c r="AR743" s="211"/>
      <c r="AS743" s="211"/>
      <c r="AT743" s="211"/>
      <c r="AU743" s="211"/>
      <c r="AV743" s="211"/>
      <c r="AW743" s="211"/>
      <c r="AX743" s="211"/>
      <c r="AY743" s="211"/>
      <c r="AZ743" s="211"/>
      <c r="BA743" s="211"/>
      <c r="BB743" s="211"/>
      <c r="BC743" s="211"/>
      <c r="BD743" s="211"/>
      <c r="BE743" s="211"/>
      <c r="BF743" s="211"/>
      <c r="BG743" s="211"/>
    </row>
    <row r="744" spans="1:59" ht="12.75" customHeight="1">
      <c r="A744" s="211"/>
      <c r="B744" s="2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G744" s="211"/>
      <c r="AH744" s="211"/>
      <c r="AI744" s="211"/>
      <c r="AJ744" s="211"/>
      <c r="AK744" s="211"/>
      <c r="AL744" s="211"/>
      <c r="AM744" s="211"/>
      <c r="AN744" s="211"/>
      <c r="AO744" s="211"/>
      <c r="AP744" s="211"/>
      <c r="AQ744" s="211"/>
      <c r="AR744" s="211"/>
      <c r="AS744" s="211"/>
      <c r="AT744" s="211"/>
      <c r="AU744" s="211"/>
      <c r="AV744" s="211"/>
      <c r="AW744" s="211"/>
      <c r="AX744" s="211"/>
      <c r="AY744" s="211"/>
      <c r="AZ744" s="211"/>
      <c r="BA744" s="211"/>
      <c r="BB744" s="211"/>
      <c r="BC744" s="211"/>
      <c r="BD744" s="211"/>
      <c r="BE744" s="211"/>
      <c r="BF744" s="211"/>
      <c r="BG744" s="211"/>
    </row>
    <row r="745" spans="1:59" ht="12.75" customHeight="1">
      <c r="A745" s="211"/>
      <c r="B745" s="2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G745" s="211"/>
      <c r="AH745" s="211"/>
      <c r="AI745" s="211"/>
      <c r="AJ745" s="211"/>
      <c r="AK745" s="211"/>
      <c r="AL745" s="211"/>
      <c r="AM745" s="211"/>
      <c r="AN745" s="211"/>
      <c r="AO745" s="211"/>
      <c r="AP745" s="211"/>
      <c r="AQ745" s="211"/>
      <c r="AR745" s="211"/>
      <c r="AS745" s="211"/>
      <c r="AT745" s="211"/>
      <c r="AU745" s="211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</row>
    <row r="746" spans="1:59" ht="12.75" customHeight="1">
      <c r="A746" s="211"/>
      <c r="B746" s="2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G746" s="211"/>
      <c r="AH746" s="211"/>
      <c r="AI746" s="211"/>
      <c r="AJ746" s="211"/>
      <c r="AK746" s="211"/>
      <c r="AL746" s="211"/>
      <c r="AM746" s="211"/>
      <c r="AN746" s="211"/>
      <c r="AO746" s="211"/>
      <c r="AP746" s="211"/>
      <c r="AQ746" s="211"/>
      <c r="AR746" s="211"/>
      <c r="AS746" s="211"/>
      <c r="AT746" s="211"/>
      <c r="AU746" s="211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F746" s="211"/>
      <c r="BG746" s="211"/>
    </row>
    <row r="747" spans="1:59" ht="12.75" customHeight="1">
      <c r="A747" s="211"/>
      <c r="B747" s="2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G747" s="211"/>
      <c r="AH747" s="211"/>
      <c r="AI747" s="211"/>
      <c r="AJ747" s="211"/>
      <c r="AK747" s="211"/>
      <c r="AL747" s="211"/>
      <c r="AM747" s="211"/>
      <c r="AN747" s="211"/>
      <c r="AO747" s="211"/>
      <c r="AP747" s="211"/>
      <c r="AQ747" s="211"/>
      <c r="AR747" s="211"/>
      <c r="AS747" s="211"/>
      <c r="AT747" s="211"/>
      <c r="AU747" s="211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</row>
    <row r="748" spans="1:59" ht="12.75" customHeight="1">
      <c r="A748" s="211"/>
      <c r="B748" s="2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G748" s="211"/>
      <c r="AH748" s="211"/>
      <c r="AI748" s="211"/>
      <c r="AJ748" s="211"/>
      <c r="AK748" s="211"/>
      <c r="AL748" s="211"/>
      <c r="AM748" s="211"/>
      <c r="AN748" s="211"/>
      <c r="AO748" s="211"/>
      <c r="AP748" s="211"/>
      <c r="AQ748" s="211"/>
      <c r="AR748" s="211"/>
      <c r="AS748" s="211"/>
      <c r="AT748" s="211"/>
      <c r="AU748" s="211"/>
      <c r="AV748" s="211"/>
      <c r="AW748" s="211"/>
      <c r="AX748" s="211"/>
      <c r="AY748" s="211"/>
      <c r="AZ748" s="211"/>
      <c r="BA748" s="211"/>
      <c r="BB748" s="211"/>
      <c r="BC748" s="211"/>
      <c r="BD748" s="211"/>
      <c r="BE748" s="211"/>
      <c r="BF748" s="211"/>
      <c r="BG748" s="211"/>
    </row>
    <row r="749" spans="1:59" ht="12.75" customHeight="1">
      <c r="A749" s="211"/>
      <c r="B749" s="2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G749" s="211"/>
      <c r="AH749" s="211"/>
      <c r="AI749" s="211"/>
      <c r="AJ749" s="211"/>
      <c r="AK749" s="211"/>
      <c r="AL749" s="211"/>
      <c r="AM749" s="211"/>
      <c r="AN749" s="211"/>
      <c r="AO749" s="211"/>
      <c r="AP749" s="211"/>
      <c r="AQ749" s="211"/>
      <c r="AR749" s="211"/>
      <c r="AS749" s="211"/>
      <c r="AT749" s="211"/>
      <c r="AU749" s="211"/>
      <c r="AV749" s="211"/>
      <c r="AW749" s="211"/>
      <c r="AX749" s="211"/>
      <c r="AY749" s="211"/>
      <c r="AZ749" s="211"/>
      <c r="BA749" s="211"/>
      <c r="BB749" s="211"/>
      <c r="BC749" s="211"/>
      <c r="BD749" s="211"/>
      <c r="BE749" s="211"/>
      <c r="BF749" s="211"/>
      <c r="BG749" s="211"/>
    </row>
    <row r="750" spans="1:59" ht="12.75" customHeight="1">
      <c r="A750" s="211"/>
      <c r="B750" s="2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G750" s="211"/>
      <c r="AH750" s="211"/>
      <c r="AI750" s="211"/>
      <c r="AJ750" s="211"/>
      <c r="AK750" s="211"/>
      <c r="AL750" s="211"/>
      <c r="AM750" s="211"/>
      <c r="AN750" s="211"/>
      <c r="AO750" s="211"/>
      <c r="AP750" s="211"/>
      <c r="AQ750" s="211"/>
      <c r="AR750" s="211"/>
      <c r="AS750" s="211"/>
      <c r="AT750" s="211"/>
      <c r="AU750" s="211"/>
      <c r="AV750" s="211"/>
      <c r="AW750" s="211"/>
      <c r="AX750" s="211"/>
      <c r="AY750" s="211"/>
      <c r="AZ750" s="211"/>
      <c r="BA750" s="211"/>
      <c r="BB750" s="211"/>
      <c r="BC750" s="211"/>
      <c r="BD750" s="211"/>
      <c r="BE750" s="211"/>
      <c r="BF750" s="211"/>
      <c r="BG750" s="211"/>
    </row>
    <row r="751" spans="1:59" ht="12.75" customHeight="1">
      <c r="A751" s="211"/>
      <c r="B751" s="2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G751" s="211"/>
      <c r="AH751" s="211"/>
      <c r="AI751" s="211"/>
      <c r="AJ751" s="211"/>
      <c r="AK751" s="211"/>
      <c r="AL751" s="211"/>
      <c r="AM751" s="211"/>
      <c r="AN751" s="211"/>
      <c r="AO751" s="211"/>
      <c r="AP751" s="211"/>
      <c r="AQ751" s="211"/>
      <c r="AR751" s="211"/>
      <c r="AS751" s="211"/>
      <c r="AT751" s="211"/>
      <c r="AU751" s="211"/>
      <c r="AV751" s="211"/>
      <c r="AW751" s="211"/>
      <c r="AX751" s="211"/>
      <c r="AY751" s="211"/>
      <c r="AZ751" s="211"/>
      <c r="BA751" s="211"/>
      <c r="BB751" s="211"/>
      <c r="BC751" s="211"/>
      <c r="BD751" s="211"/>
      <c r="BE751" s="211"/>
      <c r="BF751" s="211"/>
      <c r="BG751" s="211"/>
    </row>
    <row r="752" spans="1:59" ht="12.75" customHeight="1">
      <c r="A752" s="211"/>
      <c r="B752" s="2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G752" s="211"/>
      <c r="AH752" s="211"/>
      <c r="AI752" s="211"/>
      <c r="AJ752" s="211"/>
      <c r="AK752" s="211"/>
      <c r="AL752" s="211"/>
      <c r="AM752" s="211"/>
      <c r="AN752" s="211"/>
      <c r="AO752" s="211"/>
      <c r="AP752" s="211"/>
      <c r="AQ752" s="211"/>
      <c r="AR752" s="211"/>
      <c r="AS752" s="211"/>
      <c r="AT752" s="211"/>
      <c r="AU752" s="211"/>
      <c r="AV752" s="211"/>
      <c r="AW752" s="211"/>
      <c r="AX752" s="211"/>
      <c r="AY752" s="211"/>
      <c r="AZ752" s="211"/>
      <c r="BA752" s="211"/>
      <c r="BB752" s="211"/>
      <c r="BC752" s="211"/>
      <c r="BD752" s="211"/>
      <c r="BE752" s="211"/>
      <c r="BF752" s="211"/>
      <c r="BG752" s="211"/>
    </row>
    <row r="753" spans="1:59" ht="12.75" customHeight="1">
      <c r="A753" s="211"/>
      <c r="B753" s="2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G753" s="211"/>
      <c r="AH753" s="211"/>
      <c r="AI753" s="211"/>
      <c r="AJ753" s="211"/>
      <c r="AK753" s="211"/>
      <c r="AL753" s="211"/>
      <c r="AM753" s="211"/>
      <c r="AN753" s="211"/>
      <c r="AO753" s="211"/>
      <c r="AP753" s="211"/>
      <c r="AQ753" s="211"/>
      <c r="AR753" s="211"/>
      <c r="AS753" s="211"/>
      <c r="AT753" s="211"/>
      <c r="AU753" s="211"/>
      <c r="AV753" s="211"/>
      <c r="AW753" s="211"/>
      <c r="AX753" s="211"/>
      <c r="AY753" s="211"/>
      <c r="AZ753" s="211"/>
      <c r="BA753" s="211"/>
      <c r="BB753" s="211"/>
      <c r="BC753" s="211"/>
      <c r="BD753" s="211"/>
      <c r="BE753" s="211"/>
      <c r="BF753" s="211"/>
      <c r="BG753" s="211"/>
    </row>
    <row r="754" spans="1:59" ht="12.75" customHeight="1">
      <c r="A754" s="211"/>
      <c r="B754" s="2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G754" s="211"/>
      <c r="AH754" s="211"/>
      <c r="AI754" s="211"/>
      <c r="AJ754" s="211"/>
      <c r="AK754" s="211"/>
      <c r="AL754" s="211"/>
      <c r="AM754" s="211"/>
      <c r="AN754" s="211"/>
      <c r="AO754" s="211"/>
      <c r="AP754" s="211"/>
      <c r="AQ754" s="211"/>
      <c r="AR754" s="211"/>
      <c r="AS754" s="211"/>
      <c r="AT754" s="211"/>
      <c r="AU754" s="211"/>
      <c r="AV754" s="211"/>
      <c r="AW754" s="211"/>
      <c r="AX754" s="211"/>
      <c r="AY754" s="211"/>
      <c r="AZ754" s="211"/>
      <c r="BA754" s="211"/>
      <c r="BB754" s="211"/>
      <c r="BC754" s="211"/>
      <c r="BD754" s="211"/>
      <c r="BE754" s="211"/>
      <c r="BF754" s="211"/>
      <c r="BG754" s="211"/>
    </row>
    <row r="755" spans="1:59" ht="12.75" customHeight="1">
      <c r="A755" s="211"/>
      <c r="B755" s="2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G755" s="211"/>
      <c r="AH755" s="211"/>
      <c r="AI755" s="211"/>
      <c r="AJ755" s="211"/>
      <c r="AK755" s="211"/>
      <c r="AL755" s="211"/>
      <c r="AM755" s="211"/>
      <c r="AN755" s="211"/>
      <c r="AO755" s="211"/>
      <c r="AP755" s="211"/>
      <c r="AQ755" s="211"/>
      <c r="AR755" s="211"/>
      <c r="AS755" s="211"/>
      <c r="AT755" s="211"/>
      <c r="AU755" s="211"/>
      <c r="AV755" s="211"/>
      <c r="AW755" s="211"/>
      <c r="AX755" s="211"/>
      <c r="AY755" s="211"/>
      <c r="AZ755" s="211"/>
      <c r="BA755" s="211"/>
      <c r="BB755" s="211"/>
      <c r="BC755" s="211"/>
      <c r="BD755" s="211"/>
      <c r="BE755" s="211"/>
      <c r="BF755" s="211"/>
      <c r="BG755" s="211"/>
    </row>
    <row r="756" spans="1:59" ht="12.75" customHeight="1">
      <c r="A756" s="211"/>
      <c r="B756" s="2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G756" s="211"/>
      <c r="AH756" s="211"/>
      <c r="AI756" s="211"/>
      <c r="AJ756" s="211"/>
      <c r="AK756" s="211"/>
      <c r="AL756" s="211"/>
      <c r="AM756" s="211"/>
      <c r="AN756" s="211"/>
      <c r="AO756" s="211"/>
      <c r="AP756" s="211"/>
      <c r="AQ756" s="211"/>
      <c r="AR756" s="211"/>
      <c r="AS756" s="211"/>
      <c r="AT756" s="211"/>
      <c r="AU756" s="211"/>
      <c r="AV756" s="211"/>
      <c r="AW756" s="211"/>
      <c r="AX756" s="211"/>
      <c r="AY756" s="211"/>
      <c r="AZ756" s="211"/>
      <c r="BA756" s="211"/>
      <c r="BB756" s="211"/>
      <c r="BC756" s="211"/>
      <c r="BD756" s="211"/>
      <c r="BE756" s="211"/>
      <c r="BF756" s="211"/>
      <c r="BG756" s="211"/>
    </row>
    <row r="757" spans="1:59" ht="12.75" customHeight="1">
      <c r="A757" s="211"/>
      <c r="B757" s="2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G757" s="211"/>
      <c r="AH757" s="211"/>
      <c r="AI757" s="211"/>
      <c r="AJ757" s="211"/>
      <c r="AK757" s="211"/>
      <c r="AL757" s="211"/>
      <c r="AM757" s="211"/>
      <c r="AN757" s="211"/>
      <c r="AO757" s="211"/>
      <c r="AP757" s="211"/>
      <c r="AQ757" s="211"/>
      <c r="AR757" s="211"/>
      <c r="AS757" s="211"/>
      <c r="AT757" s="211"/>
      <c r="AU757" s="211"/>
      <c r="AV757" s="211"/>
      <c r="AW757" s="211"/>
      <c r="AX757" s="211"/>
      <c r="AY757" s="211"/>
      <c r="AZ757" s="211"/>
      <c r="BA757" s="211"/>
      <c r="BB757" s="211"/>
      <c r="BC757" s="211"/>
      <c r="BD757" s="211"/>
      <c r="BE757" s="211"/>
      <c r="BF757" s="211"/>
      <c r="BG757" s="211"/>
    </row>
    <row r="758" spans="1:59" ht="12.75" customHeight="1">
      <c r="A758" s="211"/>
      <c r="B758" s="2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G758" s="211"/>
      <c r="AH758" s="211"/>
      <c r="AI758" s="211"/>
      <c r="AJ758" s="211"/>
      <c r="AK758" s="211"/>
      <c r="AL758" s="211"/>
      <c r="AM758" s="211"/>
      <c r="AN758" s="211"/>
      <c r="AO758" s="211"/>
      <c r="AP758" s="211"/>
      <c r="AQ758" s="211"/>
      <c r="AR758" s="211"/>
      <c r="AS758" s="211"/>
      <c r="AT758" s="211"/>
      <c r="AU758" s="211"/>
      <c r="AV758" s="211"/>
      <c r="AW758" s="211"/>
      <c r="AX758" s="211"/>
      <c r="AY758" s="211"/>
      <c r="AZ758" s="211"/>
      <c r="BA758" s="211"/>
      <c r="BB758" s="211"/>
      <c r="BC758" s="211"/>
      <c r="BD758" s="211"/>
      <c r="BE758" s="211"/>
      <c r="BF758" s="211"/>
      <c r="BG758" s="211"/>
    </row>
    <row r="759" spans="1:59" ht="12.75" customHeight="1">
      <c r="A759" s="211"/>
      <c r="B759" s="2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G759" s="211"/>
      <c r="AH759" s="211"/>
      <c r="AI759" s="211"/>
      <c r="AJ759" s="211"/>
      <c r="AK759" s="211"/>
      <c r="AL759" s="211"/>
      <c r="AM759" s="211"/>
      <c r="AN759" s="211"/>
      <c r="AO759" s="211"/>
      <c r="AP759" s="211"/>
      <c r="AQ759" s="211"/>
      <c r="AR759" s="211"/>
      <c r="AS759" s="211"/>
      <c r="AT759" s="211"/>
      <c r="AU759" s="211"/>
      <c r="AV759" s="211"/>
      <c r="AW759" s="211"/>
      <c r="AX759" s="211"/>
      <c r="AY759" s="211"/>
      <c r="AZ759" s="211"/>
      <c r="BA759" s="211"/>
      <c r="BB759" s="211"/>
      <c r="BC759" s="211"/>
      <c r="BD759" s="211"/>
      <c r="BE759" s="211"/>
      <c r="BF759" s="211"/>
      <c r="BG759" s="211"/>
    </row>
    <row r="760" spans="1:59" ht="12.75" customHeight="1">
      <c r="A760" s="211"/>
      <c r="B760" s="2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G760" s="211"/>
      <c r="AH760" s="211"/>
      <c r="AI760" s="211"/>
      <c r="AJ760" s="211"/>
      <c r="AK760" s="211"/>
      <c r="AL760" s="211"/>
      <c r="AM760" s="211"/>
      <c r="AN760" s="211"/>
      <c r="AO760" s="211"/>
      <c r="AP760" s="211"/>
      <c r="AQ760" s="211"/>
      <c r="AR760" s="211"/>
      <c r="AS760" s="211"/>
      <c r="AT760" s="211"/>
      <c r="AU760" s="211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</row>
    <row r="761" spans="1:59" ht="12.75" customHeight="1">
      <c r="A761" s="211"/>
      <c r="B761" s="2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G761" s="211"/>
      <c r="AH761" s="211"/>
      <c r="AI761" s="211"/>
      <c r="AJ761" s="211"/>
      <c r="AK761" s="211"/>
      <c r="AL761" s="211"/>
      <c r="AM761" s="211"/>
      <c r="AN761" s="211"/>
      <c r="AO761" s="211"/>
      <c r="AP761" s="211"/>
      <c r="AQ761" s="211"/>
      <c r="AR761" s="211"/>
      <c r="AS761" s="211"/>
      <c r="AT761" s="211"/>
      <c r="AU761" s="211"/>
      <c r="AV761" s="211"/>
      <c r="AW761" s="211"/>
      <c r="AX761" s="211"/>
      <c r="AY761" s="211"/>
      <c r="AZ761" s="211"/>
      <c r="BA761" s="211"/>
      <c r="BB761" s="211"/>
      <c r="BC761" s="211"/>
      <c r="BD761" s="211"/>
      <c r="BE761" s="211"/>
      <c r="BF761" s="211"/>
      <c r="BG761" s="211"/>
    </row>
    <row r="762" spans="1:59" ht="12.75" customHeight="1">
      <c r="A762" s="211"/>
      <c r="B762" s="2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G762" s="211"/>
      <c r="AH762" s="211"/>
      <c r="AI762" s="211"/>
      <c r="AJ762" s="211"/>
      <c r="AK762" s="211"/>
      <c r="AL762" s="211"/>
      <c r="AM762" s="211"/>
      <c r="AN762" s="211"/>
      <c r="AO762" s="211"/>
      <c r="AP762" s="211"/>
      <c r="AQ762" s="211"/>
      <c r="AR762" s="211"/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</row>
    <row r="763" spans="1:59" ht="12.75" customHeight="1">
      <c r="A763" s="211"/>
      <c r="B763" s="2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G763" s="211"/>
      <c r="AH763" s="211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</row>
    <row r="764" spans="1:59" ht="12.75" customHeight="1">
      <c r="A764" s="211"/>
      <c r="B764" s="2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G764" s="211"/>
      <c r="AH764" s="211"/>
      <c r="AI764" s="211"/>
      <c r="AJ764" s="211"/>
      <c r="AK764" s="211"/>
      <c r="AL764" s="211"/>
      <c r="AM764" s="211"/>
      <c r="AN764" s="211"/>
      <c r="AO764" s="211"/>
      <c r="AP764" s="211"/>
      <c r="AQ764" s="211"/>
      <c r="AR764" s="211"/>
      <c r="AS764" s="211"/>
      <c r="AT764" s="211"/>
      <c r="AU764" s="211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</row>
    <row r="765" spans="1:59" ht="12.75" customHeight="1">
      <c r="A765" s="211"/>
      <c r="B765" s="2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G765" s="211"/>
      <c r="AH765" s="211"/>
      <c r="AI765" s="211"/>
      <c r="AJ765" s="211"/>
      <c r="AK765" s="211"/>
      <c r="AL765" s="211"/>
      <c r="AM765" s="211"/>
      <c r="AN765" s="211"/>
      <c r="AO765" s="211"/>
      <c r="AP765" s="211"/>
      <c r="AQ765" s="211"/>
      <c r="AR765" s="211"/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</row>
    <row r="766" spans="1:59" ht="12.75" customHeight="1">
      <c r="A766" s="211"/>
      <c r="B766" s="2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G766" s="211"/>
      <c r="AH766" s="211"/>
      <c r="AI766" s="211"/>
      <c r="AJ766" s="211"/>
      <c r="AK766" s="211"/>
      <c r="AL766" s="211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</row>
    <row r="767" spans="1:59" ht="12.75" customHeight="1">
      <c r="A767" s="211"/>
      <c r="B767" s="2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11"/>
      <c r="AK767" s="211"/>
      <c r="AL767" s="211"/>
      <c r="AM767" s="211"/>
      <c r="AN767" s="211"/>
      <c r="AO767" s="211"/>
      <c r="AP767" s="211"/>
      <c r="AQ767" s="211"/>
      <c r="AR767" s="211"/>
      <c r="AS767" s="211"/>
      <c r="AT767" s="211"/>
      <c r="AU767" s="211"/>
      <c r="AV767" s="211"/>
      <c r="AW767" s="211"/>
      <c r="AX767" s="211"/>
      <c r="AY767" s="211"/>
      <c r="AZ767" s="211"/>
      <c r="BA767" s="211"/>
      <c r="BB767" s="211"/>
      <c r="BC767" s="211"/>
      <c r="BD767" s="211"/>
      <c r="BE767" s="211"/>
      <c r="BF767" s="211"/>
      <c r="BG767" s="211"/>
    </row>
    <row r="768" spans="1:59" ht="12.75" customHeight="1">
      <c r="A768" s="211"/>
      <c r="B768" s="2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G768" s="211"/>
      <c r="AH768" s="211"/>
      <c r="AI768" s="211"/>
      <c r="AJ768" s="211"/>
      <c r="AK768" s="211"/>
      <c r="AL768" s="211"/>
      <c r="AM768" s="211"/>
      <c r="AN768" s="211"/>
      <c r="AO768" s="211"/>
      <c r="AP768" s="211"/>
      <c r="AQ768" s="211"/>
      <c r="AR768" s="211"/>
      <c r="AS768" s="211"/>
      <c r="AT768" s="211"/>
      <c r="AU768" s="211"/>
      <c r="AV768" s="211"/>
      <c r="AW768" s="211"/>
      <c r="AX768" s="211"/>
      <c r="AY768" s="211"/>
      <c r="AZ768" s="211"/>
      <c r="BA768" s="211"/>
      <c r="BB768" s="211"/>
      <c r="BC768" s="211"/>
      <c r="BD768" s="211"/>
      <c r="BE768" s="211"/>
      <c r="BF768" s="211"/>
      <c r="BG768" s="211"/>
    </row>
    <row r="769" spans="1:59" ht="12.75" customHeight="1">
      <c r="A769" s="211"/>
      <c r="B769" s="2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G769" s="211"/>
      <c r="AH769" s="211"/>
      <c r="AI769" s="211"/>
      <c r="AJ769" s="211"/>
      <c r="AK769" s="211"/>
      <c r="AL769" s="211"/>
      <c r="AM769" s="211"/>
      <c r="AN769" s="211"/>
      <c r="AO769" s="211"/>
      <c r="AP769" s="211"/>
      <c r="AQ769" s="211"/>
      <c r="AR769" s="211"/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  <c r="BF769" s="211"/>
      <c r="BG769" s="211"/>
    </row>
    <row r="770" spans="1:59" ht="12.75" customHeight="1">
      <c r="A770" s="211"/>
      <c r="B770" s="2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G770" s="211"/>
      <c r="AH770" s="211"/>
      <c r="AI770" s="211"/>
      <c r="AJ770" s="211"/>
      <c r="AK770" s="211"/>
      <c r="AL770" s="211"/>
      <c r="AM770" s="211"/>
      <c r="AN770" s="211"/>
      <c r="AO770" s="211"/>
      <c r="AP770" s="211"/>
      <c r="AQ770" s="211"/>
      <c r="AR770" s="211"/>
      <c r="AS770" s="211"/>
      <c r="AT770" s="211"/>
      <c r="AU770" s="211"/>
      <c r="AV770" s="211"/>
      <c r="AW770" s="211"/>
      <c r="AX770" s="211"/>
      <c r="AY770" s="211"/>
      <c r="AZ770" s="211"/>
      <c r="BA770" s="211"/>
      <c r="BB770" s="211"/>
      <c r="BC770" s="211"/>
      <c r="BD770" s="211"/>
      <c r="BE770" s="211"/>
      <c r="BF770" s="211"/>
      <c r="BG770" s="211"/>
    </row>
    <row r="771" spans="1:59" ht="12.75" customHeight="1">
      <c r="A771" s="211"/>
      <c r="B771" s="2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G771" s="211"/>
      <c r="AH771" s="211"/>
      <c r="AI771" s="211"/>
      <c r="AJ771" s="211"/>
      <c r="AK771" s="211"/>
      <c r="AL771" s="211"/>
      <c r="AM771" s="211"/>
      <c r="AN771" s="211"/>
      <c r="AO771" s="211"/>
      <c r="AP771" s="211"/>
      <c r="AQ771" s="211"/>
      <c r="AR771" s="211"/>
      <c r="AS771" s="211"/>
      <c r="AT771" s="211"/>
      <c r="AU771" s="211"/>
      <c r="AV771" s="211"/>
      <c r="AW771" s="211"/>
      <c r="AX771" s="211"/>
      <c r="AY771" s="211"/>
      <c r="AZ771" s="211"/>
      <c r="BA771" s="211"/>
      <c r="BB771" s="211"/>
      <c r="BC771" s="211"/>
      <c r="BD771" s="211"/>
      <c r="BE771" s="211"/>
      <c r="BF771" s="211"/>
      <c r="BG771" s="211"/>
    </row>
    <row r="772" spans="1:59" ht="12.75" customHeight="1">
      <c r="A772" s="211"/>
      <c r="B772" s="2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11"/>
      <c r="AK772" s="211"/>
      <c r="AL772" s="211"/>
      <c r="AM772" s="211"/>
      <c r="AN772" s="211"/>
      <c r="AO772" s="211"/>
      <c r="AP772" s="211"/>
      <c r="AQ772" s="211"/>
      <c r="AR772" s="211"/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</row>
    <row r="773" spans="1:59" ht="12.75" customHeight="1">
      <c r="A773" s="211"/>
      <c r="B773" s="2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G773" s="211"/>
      <c r="AH773" s="211"/>
      <c r="AI773" s="211"/>
      <c r="AJ773" s="211"/>
      <c r="AK773" s="211"/>
      <c r="AL773" s="211"/>
      <c r="AM773" s="211"/>
      <c r="AN773" s="211"/>
      <c r="AO773" s="211"/>
      <c r="AP773" s="211"/>
      <c r="AQ773" s="211"/>
      <c r="AR773" s="211"/>
      <c r="AS773" s="211"/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1"/>
    </row>
    <row r="774" spans="1:59" ht="12.75" customHeight="1">
      <c r="A774" s="211"/>
      <c r="B774" s="2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G774" s="211"/>
      <c r="AH774" s="211"/>
      <c r="AI774" s="211"/>
      <c r="AJ774" s="211"/>
      <c r="AK774" s="211"/>
      <c r="AL774" s="211"/>
      <c r="AM774" s="211"/>
      <c r="AN774" s="211"/>
      <c r="AO774" s="211"/>
      <c r="AP774" s="211"/>
      <c r="AQ774" s="211"/>
      <c r="AR774" s="211"/>
      <c r="AS774" s="211"/>
      <c r="AT774" s="211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211"/>
      <c r="BE774" s="211"/>
      <c r="BF774" s="211"/>
      <c r="BG774" s="211"/>
    </row>
    <row r="775" spans="1:59" ht="12.75" customHeight="1">
      <c r="A775" s="211"/>
      <c r="B775" s="2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G775" s="211"/>
      <c r="AH775" s="211"/>
      <c r="AI775" s="211"/>
      <c r="AJ775" s="211"/>
      <c r="AK775" s="211"/>
      <c r="AL775" s="211"/>
      <c r="AM775" s="211"/>
      <c r="AN775" s="211"/>
      <c r="AO775" s="211"/>
      <c r="AP775" s="211"/>
      <c r="AQ775" s="211"/>
      <c r="AR775" s="211"/>
      <c r="AS775" s="211"/>
      <c r="AT775" s="211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</row>
    <row r="776" spans="1:59" ht="12.75" customHeight="1">
      <c r="A776" s="211"/>
      <c r="B776" s="2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211"/>
      <c r="AH776" s="211"/>
      <c r="AI776" s="211"/>
      <c r="AJ776" s="211"/>
      <c r="AK776" s="211"/>
      <c r="AL776" s="211"/>
      <c r="AM776" s="211"/>
      <c r="AN776" s="211"/>
      <c r="AO776" s="211"/>
      <c r="AP776" s="211"/>
      <c r="AQ776" s="211"/>
      <c r="AR776" s="211"/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</row>
    <row r="777" spans="1:59" ht="12.75" customHeight="1">
      <c r="A777" s="211"/>
      <c r="B777" s="2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G777" s="211"/>
      <c r="AH777" s="211"/>
      <c r="AI777" s="211"/>
      <c r="AJ777" s="211"/>
      <c r="AK777" s="211"/>
      <c r="AL777" s="211"/>
      <c r="AM777" s="211"/>
      <c r="AN777" s="211"/>
      <c r="AO777" s="211"/>
      <c r="AP777" s="211"/>
      <c r="AQ777" s="211"/>
      <c r="AR777" s="211"/>
      <c r="AS777" s="211"/>
      <c r="AT777" s="211"/>
      <c r="AU777" s="211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</row>
    <row r="778" spans="1:59" ht="12.75" customHeight="1">
      <c r="A778" s="211"/>
      <c r="B778" s="2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11"/>
      <c r="AK778" s="211"/>
      <c r="AL778" s="211"/>
      <c r="AM778" s="211"/>
      <c r="AN778" s="211"/>
      <c r="AO778" s="211"/>
      <c r="AP778" s="211"/>
      <c r="AQ778" s="211"/>
      <c r="AR778" s="211"/>
      <c r="AS778" s="211"/>
      <c r="AT778" s="211"/>
      <c r="AU778" s="211"/>
      <c r="AV778" s="211"/>
      <c r="AW778" s="211"/>
      <c r="AX778" s="211"/>
      <c r="AY778" s="211"/>
      <c r="AZ778" s="211"/>
      <c r="BA778" s="211"/>
      <c r="BB778" s="211"/>
      <c r="BC778" s="211"/>
      <c r="BD778" s="211"/>
      <c r="BE778" s="211"/>
      <c r="BF778" s="211"/>
      <c r="BG778" s="211"/>
    </row>
    <row r="779" spans="1:59" ht="12.75" customHeight="1">
      <c r="A779" s="211"/>
      <c r="B779" s="2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11"/>
      <c r="AK779" s="211"/>
      <c r="AL779" s="211"/>
      <c r="AM779" s="211"/>
      <c r="AN779" s="211"/>
      <c r="AO779" s="211"/>
      <c r="AP779" s="211"/>
      <c r="AQ779" s="211"/>
      <c r="AR779" s="211"/>
      <c r="AS779" s="211"/>
      <c r="AT779" s="211"/>
      <c r="AU779" s="211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</row>
    <row r="780" spans="1:59" ht="12.75" customHeight="1">
      <c r="A780" s="211"/>
      <c r="B780" s="2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11"/>
      <c r="AK780" s="211"/>
      <c r="AL780" s="211"/>
      <c r="AM780" s="211"/>
      <c r="AN780" s="211"/>
      <c r="AO780" s="211"/>
      <c r="AP780" s="211"/>
      <c r="AQ780" s="211"/>
      <c r="AR780" s="211"/>
      <c r="AS780" s="211"/>
      <c r="AT780" s="211"/>
      <c r="AU780" s="211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F780" s="211"/>
      <c r="BG780" s="211"/>
    </row>
    <row r="781" spans="1:59" ht="12.75" customHeight="1">
      <c r="A781" s="211"/>
      <c r="B781" s="2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G781" s="211"/>
      <c r="AH781" s="211"/>
      <c r="AI781" s="211"/>
      <c r="AJ781" s="211"/>
      <c r="AK781" s="211"/>
      <c r="AL781" s="211"/>
      <c r="AM781" s="211"/>
      <c r="AN781" s="211"/>
      <c r="AO781" s="211"/>
      <c r="AP781" s="211"/>
      <c r="AQ781" s="211"/>
      <c r="AR781" s="211"/>
      <c r="AS781" s="211"/>
      <c r="AT781" s="211"/>
      <c r="AU781" s="211"/>
      <c r="AV781" s="211"/>
      <c r="AW781" s="211"/>
      <c r="AX781" s="211"/>
      <c r="AY781" s="211"/>
      <c r="AZ781" s="211"/>
      <c r="BA781" s="211"/>
      <c r="BB781" s="211"/>
      <c r="BC781" s="211"/>
      <c r="BD781" s="211"/>
      <c r="BE781" s="211"/>
      <c r="BF781" s="211"/>
      <c r="BG781" s="211"/>
    </row>
    <row r="782" spans="1:59" ht="12.75" customHeight="1">
      <c r="A782" s="211"/>
      <c r="B782" s="2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211"/>
      <c r="AH782" s="211"/>
      <c r="AI782" s="211"/>
      <c r="AJ782" s="211"/>
      <c r="AK782" s="211"/>
      <c r="AL782" s="211"/>
      <c r="AM782" s="211"/>
      <c r="AN782" s="211"/>
      <c r="AO782" s="211"/>
      <c r="AP782" s="211"/>
      <c r="AQ782" s="211"/>
      <c r="AR782" s="211"/>
      <c r="AS782" s="211"/>
      <c r="AT782" s="211"/>
      <c r="AU782" s="211"/>
      <c r="AV782" s="211"/>
      <c r="AW782" s="211"/>
      <c r="AX782" s="211"/>
      <c r="AY782" s="211"/>
      <c r="AZ782" s="211"/>
      <c r="BA782" s="211"/>
      <c r="BB782" s="211"/>
      <c r="BC782" s="211"/>
      <c r="BD782" s="211"/>
      <c r="BE782" s="211"/>
      <c r="BF782" s="211"/>
      <c r="BG782" s="211"/>
    </row>
    <row r="783" spans="1:59" ht="12.75" customHeight="1">
      <c r="A783" s="211"/>
      <c r="B783" s="2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G783" s="211"/>
      <c r="AH783" s="211"/>
      <c r="AI783" s="211"/>
      <c r="AJ783" s="211"/>
      <c r="AK783" s="211"/>
      <c r="AL783" s="211"/>
      <c r="AM783" s="211"/>
      <c r="AN783" s="211"/>
      <c r="AO783" s="211"/>
      <c r="AP783" s="211"/>
      <c r="AQ783" s="211"/>
      <c r="AR783" s="211"/>
      <c r="AS783" s="211"/>
      <c r="AT783" s="211"/>
      <c r="AU783" s="211"/>
      <c r="AV783" s="211"/>
      <c r="AW783" s="211"/>
      <c r="AX783" s="211"/>
      <c r="AY783" s="211"/>
      <c r="AZ783" s="211"/>
      <c r="BA783" s="211"/>
      <c r="BB783" s="211"/>
      <c r="BC783" s="211"/>
      <c r="BD783" s="211"/>
      <c r="BE783" s="211"/>
      <c r="BF783" s="211"/>
      <c r="BG783" s="211"/>
    </row>
    <row r="784" spans="1:59" ht="12.75" customHeight="1">
      <c r="A784" s="211"/>
      <c r="B784" s="2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11"/>
      <c r="AK784" s="211"/>
      <c r="AL784" s="211"/>
      <c r="AM784" s="211"/>
      <c r="AN784" s="211"/>
      <c r="AO784" s="211"/>
      <c r="AP784" s="211"/>
      <c r="AQ784" s="211"/>
      <c r="AR784" s="211"/>
      <c r="AS784" s="211"/>
      <c r="AT784" s="211"/>
      <c r="AU784" s="211"/>
      <c r="AV784" s="211"/>
      <c r="AW784" s="211"/>
      <c r="AX784" s="211"/>
      <c r="AY784" s="211"/>
      <c r="AZ784" s="211"/>
      <c r="BA784" s="211"/>
      <c r="BB784" s="211"/>
      <c r="BC784" s="211"/>
      <c r="BD784" s="211"/>
      <c r="BE784" s="211"/>
      <c r="BF784" s="211"/>
      <c r="BG784" s="211"/>
    </row>
    <row r="785" spans="1:59" ht="12.75" customHeight="1">
      <c r="A785" s="211"/>
      <c r="B785" s="2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G785" s="211"/>
      <c r="AH785" s="211"/>
      <c r="AI785" s="211"/>
      <c r="AJ785" s="211"/>
      <c r="AK785" s="211"/>
      <c r="AL785" s="211"/>
      <c r="AM785" s="211"/>
      <c r="AN785" s="211"/>
      <c r="AO785" s="211"/>
      <c r="AP785" s="211"/>
      <c r="AQ785" s="211"/>
      <c r="AR785" s="211"/>
      <c r="AS785" s="211"/>
      <c r="AT785" s="211"/>
      <c r="AU785" s="211"/>
      <c r="AV785" s="211"/>
      <c r="AW785" s="211"/>
      <c r="AX785" s="211"/>
      <c r="AY785" s="211"/>
      <c r="AZ785" s="211"/>
      <c r="BA785" s="211"/>
      <c r="BB785" s="211"/>
      <c r="BC785" s="211"/>
      <c r="BD785" s="211"/>
      <c r="BE785" s="211"/>
      <c r="BF785" s="211"/>
      <c r="BG785" s="211"/>
    </row>
    <row r="786" spans="1:59" ht="12.75" customHeight="1">
      <c r="A786" s="211"/>
      <c r="B786" s="2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211"/>
      <c r="AK786" s="211"/>
      <c r="AL786" s="211"/>
      <c r="AM786" s="211"/>
      <c r="AN786" s="211"/>
      <c r="AO786" s="211"/>
      <c r="AP786" s="211"/>
      <c r="AQ786" s="211"/>
      <c r="AR786" s="211"/>
      <c r="AS786" s="211"/>
      <c r="AT786" s="211"/>
      <c r="AU786" s="211"/>
      <c r="AV786" s="211"/>
      <c r="AW786" s="211"/>
      <c r="AX786" s="211"/>
      <c r="AY786" s="211"/>
      <c r="AZ786" s="211"/>
      <c r="BA786" s="211"/>
      <c r="BB786" s="211"/>
      <c r="BC786" s="211"/>
      <c r="BD786" s="211"/>
      <c r="BE786" s="211"/>
      <c r="BF786" s="211"/>
      <c r="BG786" s="211"/>
    </row>
    <row r="787" spans="1:59" ht="12.75" customHeight="1">
      <c r="A787" s="211"/>
      <c r="B787" s="2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211"/>
      <c r="AK787" s="211"/>
      <c r="AL787" s="211"/>
      <c r="AM787" s="211"/>
      <c r="AN787" s="211"/>
      <c r="AO787" s="211"/>
      <c r="AP787" s="211"/>
      <c r="AQ787" s="211"/>
      <c r="AR787" s="211"/>
      <c r="AS787" s="211"/>
      <c r="AT787" s="211"/>
      <c r="AU787" s="211"/>
      <c r="AV787" s="211"/>
      <c r="AW787" s="211"/>
      <c r="AX787" s="211"/>
      <c r="AY787" s="211"/>
      <c r="AZ787" s="211"/>
      <c r="BA787" s="211"/>
      <c r="BB787" s="211"/>
      <c r="BC787" s="211"/>
      <c r="BD787" s="211"/>
      <c r="BE787" s="211"/>
      <c r="BF787" s="211"/>
      <c r="BG787" s="211"/>
    </row>
    <row r="788" spans="1:59" ht="12.75" customHeight="1">
      <c r="A788" s="211"/>
      <c r="B788" s="2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G788" s="211"/>
      <c r="AH788" s="211"/>
      <c r="AI788" s="211"/>
      <c r="AJ788" s="211"/>
      <c r="AK788" s="211"/>
      <c r="AL788" s="211"/>
      <c r="AM788" s="211"/>
      <c r="AN788" s="211"/>
      <c r="AO788" s="211"/>
      <c r="AP788" s="211"/>
      <c r="AQ788" s="211"/>
      <c r="AR788" s="211"/>
      <c r="AS788" s="211"/>
      <c r="AT788" s="211"/>
      <c r="AU788" s="211"/>
      <c r="AV788" s="211"/>
      <c r="AW788" s="211"/>
      <c r="AX788" s="211"/>
      <c r="AY788" s="211"/>
      <c r="AZ788" s="211"/>
      <c r="BA788" s="211"/>
      <c r="BB788" s="211"/>
      <c r="BC788" s="211"/>
      <c r="BD788" s="211"/>
      <c r="BE788" s="211"/>
      <c r="BF788" s="211"/>
      <c r="BG788" s="211"/>
    </row>
    <row r="789" spans="1:59" ht="12.75" customHeight="1">
      <c r="A789" s="211"/>
      <c r="B789" s="2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G789" s="211"/>
      <c r="AH789" s="211"/>
      <c r="AI789" s="211"/>
      <c r="AJ789" s="211"/>
      <c r="AK789" s="211"/>
      <c r="AL789" s="211"/>
      <c r="AM789" s="211"/>
      <c r="AN789" s="211"/>
      <c r="AO789" s="211"/>
      <c r="AP789" s="211"/>
      <c r="AQ789" s="211"/>
      <c r="AR789" s="211"/>
      <c r="AS789" s="211"/>
      <c r="AT789" s="211"/>
      <c r="AU789" s="211"/>
      <c r="AV789" s="211"/>
      <c r="AW789" s="211"/>
      <c r="AX789" s="211"/>
      <c r="AY789" s="211"/>
      <c r="AZ789" s="211"/>
      <c r="BA789" s="211"/>
      <c r="BB789" s="211"/>
      <c r="BC789" s="211"/>
      <c r="BD789" s="211"/>
      <c r="BE789" s="211"/>
      <c r="BF789" s="211"/>
      <c r="BG789" s="211"/>
    </row>
    <row r="790" spans="1:59" ht="12.75" customHeight="1">
      <c r="A790" s="211"/>
      <c r="B790" s="2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G790" s="211"/>
      <c r="AH790" s="211"/>
      <c r="AI790" s="211"/>
      <c r="AJ790" s="211"/>
      <c r="AK790" s="211"/>
      <c r="AL790" s="211"/>
      <c r="AM790" s="211"/>
      <c r="AN790" s="211"/>
      <c r="AO790" s="211"/>
      <c r="AP790" s="211"/>
      <c r="AQ790" s="211"/>
      <c r="AR790" s="211"/>
      <c r="AS790" s="211"/>
      <c r="AT790" s="211"/>
      <c r="AU790" s="211"/>
      <c r="AV790" s="211"/>
      <c r="AW790" s="211"/>
      <c r="AX790" s="211"/>
      <c r="AY790" s="211"/>
      <c r="AZ790" s="211"/>
      <c r="BA790" s="211"/>
      <c r="BB790" s="211"/>
      <c r="BC790" s="211"/>
      <c r="BD790" s="211"/>
      <c r="BE790" s="211"/>
      <c r="BF790" s="211"/>
      <c r="BG790" s="211"/>
    </row>
    <row r="791" spans="1:59" ht="12.75" customHeight="1">
      <c r="A791" s="211"/>
      <c r="B791" s="2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G791" s="211"/>
      <c r="AH791" s="211"/>
      <c r="AI791" s="211"/>
      <c r="AJ791" s="211"/>
      <c r="AK791" s="211"/>
      <c r="AL791" s="211"/>
      <c r="AM791" s="211"/>
      <c r="AN791" s="211"/>
      <c r="AO791" s="211"/>
      <c r="AP791" s="211"/>
      <c r="AQ791" s="211"/>
      <c r="AR791" s="211"/>
      <c r="AS791" s="211"/>
      <c r="AT791" s="211"/>
      <c r="AU791" s="211"/>
      <c r="AV791" s="211"/>
      <c r="AW791" s="211"/>
      <c r="AX791" s="211"/>
      <c r="AY791" s="211"/>
      <c r="AZ791" s="211"/>
      <c r="BA791" s="211"/>
      <c r="BB791" s="211"/>
      <c r="BC791" s="211"/>
      <c r="BD791" s="211"/>
      <c r="BE791" s="211"/>
      <c r="BF791" s="211"/>
      <c r="BG791" s="211"/>
    </row>
    <row r="792" spans="1:59" ht="12.75" customHeight="1">
      <c r="A792" s="211"/>
      <c r="B792" s="2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G792" s="211"/>
      <c r="AH792" s="211"/>
      <c r="AI792" s="211"/>
      <c r="AJ792" s="211"/>
      <c r="AK792" s="211"/>
      <c r="AL792" s="211"/>
      <c r="AM792" s="211"/>
      <c r="AN792" s="211"/>
      <c r="AO792" s="211"/>
      <c r="AP792" s="211"/>
      <c r="AQ792" s="211"/>
      <c r="AR792" s="211"/>
      <c r="AS792" s="211"/>
      <c r="AT792" s="211"/>
      <c r="AU792" s="211"/>
      <c r="AV792" s="211"/>
      <c r="AW792" s="211"/>
      <c r="AX792" s="211"/>
      <c r="AY792" s="211"/>
      <c r="AZ792" s="211"/>
      <c r="BA792" s="211"/>
      <c r="BB792" s="211"/>
      <c r="BC792" s="211"/>
      <c r="BD792" s="211"/>
      <c r="BE792" s="211"/>
      <c r="BF792" s="211"/>
      <c r="BG792" s="211"/>
    </row>
    <row r="793" spans="1:59" ht="12.75" customHeight="1">
      <c r="A793" s="211"/>
      <c r="B793" s="2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11"/>
      <c r="AK793" s="211"/>
      <c r="AL793" s="211"/>
      <c r="AM793" s="211"/>
      <c r="AN793" s="211"/>
      <c r="AO793" s="211"/>
      <c r="AP793" s="211"/>
      <c r="AQ793" s="211"/>
      <c r="AR793" s="211"/>
      <c r="AS793" s="211"/>
      <c r="AT793" s="211"/>
      <c r="AU793" s="211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</row>
    <row r="794" spans="1:59" ht="12.75" customHeight="1">
      <c r="A794" s="211"/>
      <c r="B794" s="2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G794" s="211"/>
      <c r="AH794" s="211"/>
      <c r="AI794" s="211"/>
      <c r="AJ794" s="211"/>
      <c r="AK794" s="211"/>
      <c r="AL794" s="211"/>
      <c r="AM794" s="211"/>
      <c r="AN794" s="211"/>
      <c r="AO794" s="211"/>
      <c r="AP794" s="211"/>
      <c r="AQ794" s="211"/>
      <c r="AR794" s="211"/>
      <c r="AS794" s="211"/>
      <c r="AT794" s="211"/>
      <c r="AU794" s="211"/>
      <c r="AV794" s="211"/>
      <c r="AW794" s="211"/>
      <c r="AX794" s="211"/>
      <c r="AY794" s="211"/>
      <c r="AZ794" s="211"/>
      <c r="BA794" s="211"/>
      <c r="BB794" s="211"/>
      <c r="BC794" s="211"/>
      <c r="BD794" s="211"/>
      <c r="BE794" s="211"/>
      <c r="BF794" s="211"/>
      <c r="BG794" s="211"/>
    </row>
    <row r="795" spans="1:59" ht="12.75" customHeight="1">
      <c r="A795" s="211"/>
      <c r="B795" s="2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G795" s="211"/>
      <c r="AH795" s="211"/>
      <c r="AI795" s="211"/>
      <c r="AJ795" s="211"/>
      <c r="AK795" s="211"/>
      <c r="AL795" s="211"/>
      <c r="AM795" s="211"/>
      <c r="AN795" s="211"/>
      <c r="AO795" s="211"/>
      <c r="AP795" s="211"/>
      <c r="AQ795" s="211"/>
      <c r="AR795" s="211"/>
      <c r="AS795" s="211"/>
      <c r="AT795" s="211"/>
      <c r="AU795" s="211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  <c r="BF795" s="211"/>
      <c r="BG795" s="211"/>
    </row>
    <row r="796" spans="1:59" ht="12.75" customHeight="1">
      <c r="A796" s="211"/>
      <c r="B796" s="2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G796" s="211"/>
      <c r="AH796" s="211"/>
      <c r="AI796" s="211"/>
      <c r="AJ796" s="211"/>
      <c r="AK796" s="211"/>
      <c r="AL796" s="211"/>
      <c r="AM796" s="211"/>
      <c r="AN796" s="211"/>
      <c r="AO796" s="211"/>
      <c r="AP796" s="211"/>
      <c r="AQ796" s="211"/>
      <c r="AR796" s="211"/>
      <c r="AS796" s="211"/>
      <c r="AT796" s="211"/>
      <c r="AU796" s="211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F796" s="211"/>
      <c r="BG796" s="211"/>
    </row>
    <row r="797" spans="1:59" ht="12.75" customHeight="1">
      <c r="A797" s="211"/>
      <c r="B797" s="2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G797" s="211"/>
      <c r="AH797" s="211"/>
      <c r="AI797" s="211"/>
      <c r="AJ797" s="211"/>
      <c r="AK797" s="211"/>
      <c r="AL797" s="211"/>
      <c r="AM797" s="211"/>
      <c r="AN797" s="211"/>
      <c r="AO797" s="211"/>
      <c r="AP797" s="211"/>
      <c r="AQ797" s="211"/>
      <c r="AR797" s="211"/>
      <c r="AS797" s="211"/>
      <c r="AT797" s="211"/>
      <c r="AU797" s="211"/>
      <c r="AV797" s="211"/>
      <c r="AW797" s="211"/>
      <c r="AX797" s="211"/>
      <c r="AY797" s="211"/>
      <c r="AZ797" s="211"/>
      <c r="BA797" s="211"/>
      <c r="BB797" s="211"/>
      <c r="BC797" s="211"/>
      <c r="BD797" s="211"/>
      <c r="BE797" s="211"/>
      <c r="BF797" s="211"/>
      <c r="BG797" s="211"/>
    </row>
    <row r="798" spans="1:59" ht="12.75" customHeight="1">
      <c r="A798" s="211"/>
      <c r="B798" s="2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G798" s="211"/>
      <c r="AH798" s="211"/>
      <c r="AI798" s="211"/>
      <c r="AJ798" s="211"/>
      <c r="AK798" s="211"/>
      <c r="AL798" s="211"/>
      <c r="AM798" s="211"/>
      <c r="AN798" s="211"/>
      <c r="AO798" s="211"/>
      <c r="AP798" s="211"/>
      <c r="AQ798" s="211"/>
      <c r="AR798" s="211"/>
      <c r="AS798" s="211"/>
      <c r="AT798" s="211"/>
      <c r="AU798" s="211"/>
      <c r="AV798" s="211"/>
      <c r="AW798" s="211"/>
      <c r="AX798" s="211"/>
      <c r="AY798" s="211"/>
      <c r="AZ798" s="211"/>
      <c r="BA798" s="211"/>
      <c r="BB798" s="211"/>
      <c r="BC798" s="211"/>
      <c r="BD798" s="211"/>
      <c r="BE798" s="211"/>
      <c r="BF798" s="211"/>
      <c r="BG798" s="211"/>
    </row>
    <row r="799" spans="1:59" ht="12.75" customHeight="1">
      <c r="A799" s="211"/>
      <c r="B799" s="2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G799" s="211"/>
      <c r="AH799" s="211"/>
      <c r="AI799" s="211"/>
      <c r="AJ799" s="211"/>
      <c r="AK799" s="211"/>
      <c r="AL799" s="211"/>
      <c r="AM799" s="211"/>
      <c r="AN799" s="211"/>
      <c r="AO799" s="211"/>
      <c r="AP799" s="211"/>
      <c r="AQ799" s="211"/>
      <c r="AR799" s="211"/>
      <c r="AS799" s="211"/>
      <c r="AT799" s="211"/>
      <c r="AU799" s="211"/>
      <c r="AV799" s="211"/>
      <c r="AW799" s="211"/>
      <c r="AX799" s="211"/>
      <c r="AY799" s="211"/>
      <c r="AZ799" s="211"/>
      <c r="BA799" s="211"/>
      <c r="BB799" s="211"/>
      <c r="BC799" s="211"/>
      <c r="BD799" s="211"/>
      <c r="BE799" s="211"/>
      <c r="BF799" s="211"/>
      <c r="BG799" s="211"/>
    </row>
    <row r="800" spans="1:59" ht="12.75" customHeight="1">
      <c r="A800" s="211"/>
      <c r="B800" s="2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G800" s="211"/>
      <c r="AH800" s="211"/>
      <c r="AI800" s="211"/>
      <c r="AJ800" s="211"/>
      <c r="AK800" s="211"/>
      <c r="AL800" s="211"/>
      <c r="AM800" s="211"/>
      <c r="AN800" s="211"/>
      <c r="AO800" s="211"/>
      <c r="AP800" s="211"/>
      <c r="AQ800" s="211"/>
      <c r="AR800" s="211"/>
      <c r="AS800" s="211"/>
      <c r="AT800" s="211"/>
      <c r="AU800" s="211"/>
      <c r="AV800" s="211"/>
      <c r="AW800" s="211"/>
      <c r="AX800" s="211"/>
      <c r="AY800" s="211"/>
      <c r="AZ800" s="211"/>
      <c r="BA800" s="211"/>
      <c r="BB800" s="211"/>
      <c r="BC800" s="211"/>
      <c r="BD800" s="211"/>
      <c r="BE800" s="211"/>
      <c r="BF800" s="211"/>
      <c r="BG800" s="211"/>
    </row>
    <row r="801" spans="1:59" ht="12.75" customHeight="1">
      <c r="A801" s="211"/>
      <c r="B801" s="2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G801" s="211"/>
      <c r="AH801" s="211"/>
      <c r="AI801" s="211"/>
      <c r="AJ801" s="211"/>
      <c r="AK801" s="211"/>
      <c r="AL801" s="211"/>
      <c r="AM801" s="211"/>
      <c r="AN801" s="211"/>
      <c r="AO801" s="211"/>
      <c r="AP801" s="211"/>
      <c r="AQ801" s="211"/>
      <c r="AR801" s="211"/>
      <c r="AS801" s="211"/>
      <c r="AT801" s="211"/>
      <c r="AU801" s="211"/>
      <c r="AV801" s="211"/>
      <c r="AW801" s="211"/>
      <c r="AX801" s="211"/>
      <c r="AY801" s="211"/>
      <c r="AZ801" s="211"/>
      <c r="BA801" s="211"/>
      <c r="BB801" s="211"/>
      <c r="BC801" s="211"/>
      <c r="BD801" s="211"/>
      <c r="BE801" s="211"/>
      <c r="BF801" s="211"/>
      <c r="BG801" s="211"/>
    </row>
    <row r="802" spans="1:59" ht="12.75" customHeight="1">
      <c r="A802" s="211"/>
      <c r="B802" s="2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G802" s="211"/>
      <c r="AH802" s="211"/>
      <c r="AI802" s="211"/>
      <c r="AJ802" s="211"/>
      <c r="AK802" s="211"/>
      <c r="AL802" s="211"/>
      <c r="AM802" s="211"/>
      <c r="AN802" s="211"/>
      <c r="AO802" s="211"/>
      <c r="AP802" s="211"/>
      <c r="AQ802" s="211"/>
      <c r="AR802" s="211"/>
      <c r="AS802" s="211"/>
      <c r="AT802" s="211"/>
      <c r="AU802" s="211"/>
      <c r="AV802" s="211"/>
      <c r="AW802" s="211"/>
      <c r="AX802" s="211"/>
      <c r="AY802" s="211"/>
      <c r="AZ802" s="211"/>
      <c r="BA802" s="211"/>
      <c r="BB802" s="211"/>
      <c r="BC802" s="211"/>
      <c r="BD802" s="211"/>
      <c r="BE802" s="211"/>
      <c r="BF802" s="211"/>
      <c r="BG802" s="211"/>
    </row>
    <row r="803" spans="1:59" ht="12.75" customHeight="1">
      <c r="A803" s="211"/>
      <c r="B803" s="2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G803" s="211"/>
      <c r="AH803" s="211"/>
      <c r="AI803" s="211"/>
      <c r="AJ803" s="211"/>
      <c r="AK803" s="211"/>
      <c r="AL803" s="211"/>
      <c r="AM803" s="211"/>
      <c r="AN803" s="211"/>
      <c r="AO803" s="211"/>
      <c r="AP803" s="211"/>
      <c r="AQ803" s="211"/>
      <c r="AR803" s="211"/>
      <c r="AS803" s="211"/>
      <c r="AT803" s="211"/>
      <c r="AU803" s="211"/>
      <c r="AV803" s="211"/>
      <c r="AW803" s="211"/>
      <c r="AX803" s="211"/>
      <c r="AY803" s="211"/>
      <c r="AZ803" s="211"/>
      <c r="BA803" s="211"/>
      <c r="BB803" s="211"/>
      <c r="BC803" s="211"/>
      <c r="BD803" s="211"/>
      <c r="BE803" s="211"/>
      <c r="BF803" s="211"/>
      <c r="BG803" s="211"/>
    </row>
    <row r="804" spans="1:59" ht="12.75" customHeight="1">
      <c r="A804" s="211"/>
      <c r="B804" s="2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G804" s="211"/>
      <c r="AH804" s="211"/>
      <c r="AI804" s="211"/>
      <c r="AJ804" s="211"/>
      <c r="AK804" s="211"/>
      <c r="AL804" s="211"/>
      <c r="AM804" s="211"/>
      <c r="AN804" s="211"/>
      <c r="AO804" s="211"/>
      <c r="AP804" s="211"/>
      <c r="AQ804" s="211"/>
      <c r="AR804" s="211"/>
      <c r="AS804" s="211"/>
      <c r="AT804" s="211"/>
      <c r="AU804" s="211"/>
      <c r="AV804" s="211"/>
      <c r="AW804" s="211"/>
      <c r="AX804" s="211"/>
      <c r="AY804" s="211"/>
      <c r="AZ804" s="211"/>
      <c r="BA804" s="211"/>
      <c r="BB804" s="211"/>
      <c r="BC804" s="211"/>
      <c r="BD804" s="211"/>
      <c r="BE804" s="211"/>
      <c r="BF804" s="211"/>
      <c r="BG804" s="211"/>
    </row>
    <row r="805" spans="1:59" ht="12.75" customHeight="1">
      <c r="A805" s="211"/>
      <c r="B805" s="2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G805" s="211"/>
      <c r="AH805" s="211"/>
      <c r="AI805" s="211"/>
      <c r="AJ805" s="211"/>
      <c r="AK805" s="211"/>
      <c r="AL805" s="211"/>
      <c r="AM805" s="211"/>
      <c r="AN805" s="211"/>
      <c r="AO805" s="211"/>
      <c r="AP805" s="211"/>
      <c r="AQ805" s="211"/>
      <c r="AR805" s="211"/>
      <c r="AS805" s="211"/>
      <c r="AT805" s="211"/>
      <c r="AU805" s="211"/>
      <c r="AV805" s="211"/>
      <c r="AW805" s="211"/>
      <c r="AX805" s="211"/>
      <c r="AY805" s="211"/>
      <c r="AZ805" s="211"/>
      <c r="BA805" s="211"/>
      <c r="BB805" s="211"/>
      <c r="BC805" s="211"/>
      <c r="BD805" s="211"/>
      <c r="BE805" s="211"/>
      <c r="BF805" s="211"/>
      <c r="BG805" s="211"/>
    </row>
    <row r="806" spans="1:59" ht="12.75" customHeight="1">
      <c r="A806" s="211"/>
      <c r="B806" s="2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G806" s="211"/>
      <c r="AH806" s="211"/>
      <c r="AI806" s="211"/>
      <c r="AJ806" s="211"/>
      <c r="AK806" s="211"/>
      <c r="AL806" s="211"/>
      <c r="AM806" s="211"/>
      <c r="AN806" s="211"/>
      <c r="AO806" s="211"/>
      <c r="AP806" s="211"/>
      <c r="AQ806" s="211"/>
      <c r="AR806" s="211"/>
      <c r="AS806" s="211"/>
      <c r="AT806" s="211"/>
      <c r="AU806" s="211"/>
      <c r="AV806" s="211"/>
      <c r="AW806" s="211"/>
      <c r="AX806" s="211"/>
      <c r="AY806" s="211"/>
      <c r="AZ806" s="211"/>
      <c r="BA806" s="211"/>
      <c r="BB806" s="211"/>
      <c r="BC806" s="211"/>
      <c r="BD806" s="211"/>
      <c r="BE806" s="211"/>
      <c r="BF806" s="211"/>
      <c r="BG806" s="211"/>
    </row>
    <row r="807" spans="1:59" ht="12.75" customHeight="1">
      <c r="A807" s="211"/>
      <c r="B807" s="2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G807" s="211"/>
      <c r="AH807" s="211"/>
      <c r="AI807" s="211"/>
      <c r="AJ807" s="211"/>
      <c r="AK807" s="211"/>
      <c r="AL807" s="211"/>
      <c r="AM807" s="211"/>
      <c r="AN807" s="211"/>
      <c r="AO807" s="211"/>
      <c r="AP807" s="211"/>
      <c r="AQ807" s="211"/>
      <c r="AR807" s="211"/>
      <c r="AS807" s="211"/>
      <c r="AT807" s="211"/>
      <c r="AU807" s="211"/>
      <c r="AV807" s="211"/>
      <c r="AW807" s="211"/>
      <c r="AX807" s="211"/>
      <c r="AY807" s="211"/>
      <c r="AZ807" s="211"/>
      <c r="BA807" s="211"/>
      <c r="BB807" s="211"/>
      <c r="BC807" s="211"/>
      <c r="BD807" s="211"/>
      <c r="BE807" s="211"/>
      <c r="BF807" s="211"/>
      <c r="BG807" s="211"/>
    </row>
    <row r="808" spans="1:59" ht="12.75" customHeight="1">
      <c r="A808" s="211"/>
      <c r="B808" s="2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G808" s="211"/>
      <c r="AH808" s="211"/>
      <c r="AI808" s="211"/>
      <c r="AJ808" s="211"/>
      <c r="AK808" s="211"/>
      <c r="AL808" s="211"/>
      <c r="AM808" s="211"/>
      <c r="AN808" s="211"/>
      <c r="AO808" s="211"/>
      <c r="AP808" s="211"/>
      <c r="AQ808" s="211"/>
      <c r="AR808" s="211"/>
      <c r="AS808" s="211"/>
      <c r="AT808" s="211"/>
      <c r="AU808" s="211"/>
      <c r="AV808" s="211"/>
      <c r="AW808" s="211"/>
      <c r="AX808" s="211"/>
      <c r="AY808" s="211"/>
      <c r="AZ808" s="211"/>
      <c r="BA808" s="211"/>
      <c r="BB808" s="211"/>
      <c r="BC808" s="211"/>
      <c r="BD808" s="211"/>
      <c r="BE808" s="211"/>
      <c r="BF808" s="211"/>
      <c r="BG808" s="211"/>
    </row>
    <row r="809" spans="1:59" ht="12.75" customHeight="1">
      <c r="A809" s="211"/>
      <c r="B809" s="2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G809" s="211"/>
      <c r="AH809" s="211"/>
      <c r="AI809" s="211"/>
      <c r="AJ809" s="211"/>
      <c r="AK809" s="211"/>
      <c r="AL809" s="211"/>
      <c r="AM809" s="211"/>
      <c r="AN809" s="211"/>
      <c r="AO809" s="211"/>
      <c r="AP809" s="211"/>
      <c r="AQ809" s="211"/>
      <c r="AR809" s="211"/>
      <c r="AS809" s="211"/>
      <c r="AT809" s="211"/>
      <c r="AU809" s="211"/>
      <c r="AV809" s="211"/>
      <c r="AW809" s="211"/>
      <c r="AX809" s="211"/>
      <c r="AY809" s="211"/>
      <c r="AZ809" s="211"/>
      <c r="BA809" s="211"/>
      <c r="BB809" s="211"/>
      <c r="BC809" s="211"/>
      <c r="BD809" s="211"/>
      <c r="BE809" s="211"/>
      <c r="BF809" s="211"/>
      <c r="BG809" s="211"/>
    </row>
    <row r="810" spans="1:59" ht="12.75" customHeight="1">
      <c r="A810" s="211"/>
      <c r="B810" s="2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G810" s="211"/>
      <c r="AH810" s="211"/>
      <c r="AI810" s="211"/>
      <c r="AJ810" s="211"/>
      <c r="AK810" s="211"/>
      <c r="AL810" s="211"/>
      <c r="AM810" s="211"/>
      <c r="AN810" s="211"/>
      <c r="AO810" s="211"/>
      <c r="AP810" s="211"/>
      <c r="AQ810" s="211"/>
      <c r="AR810" s="211"/>
      <c r="AS810" s="211"/>
      <c r="AT810" s="211"/>
      <c r="AU810" s="211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F810" s="211"/>
      <c r="BG810" s="211"/>
    </row>
    <row r="811" spans="1:59" ht="12.75" customHeight="1">
      <c r="A811" s="211"/>
      <c r="B811" s="2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G811" s="211"/>
      <c r="AH811" s="211"/>
      <c r="AI811" s="211"/>
      <c r="AJ811" s="211"/>
      <c r="AK811" s="211"/>
      <c r="AL811" s="211"/>
      <c r="AM811" s="211"/>
      <c r="AN811" s="211"/>
      <c r="AO811" s="211"/>
      <c r="AP811" s="211"/>
      <c r="AQ811" s="211"/>
      <c r="AR811" s="211"/>
      <c r="AS811" s="211"/>
      <c r="AT811" s="211"/>
      <c r="AU811" s="211"/>
      <c r="AV811" s="211"/>
      <c r="AW811" s="211"/>
      <c r="AX811" s="211"/>
      <c r="AY811" s="211"/>
      <c r="AZ811" s="211"/>
      <c r="BA811" s="211"/>
      <c r="BB811" s="211"/>
      <c r="BC811" s="211"/>
      <c r="BD811" s="211"/>
      <c r="BE811" s="211"/>
      <c r="BF811" s="211"/>
      <c r="BG811" s="211"/>
    </row>
    <row r="812" spans="1:59" ht="12.75" customHeight="1">
      <c r="A812" s="211"/>
      <c r="B812" s="2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G812" s="211"/>
      <c r="AH812" s="211"/>
      <c r="AI812" s="211"/>
      <c r="AJ812" s="211"/>
      <c r="AK812" s="211"/>
      <c r="AL812" s="211"/>
      <c r="AM812" s="211"/>
      <c r="AN812" s="211"/>
      <c r="AO812" s="211"/>
      <c r="AP812" s="211"/>
      <c r="AQ812" s="211"/>
      <c r="AR812" s="211"/>
      <c r="AS812" s="211"/>
      <c r="AT812" s="211"/>
      <c r="AU812" s="211"/>
      <c r="AV812" s="211"/>
      <c r="AW812" s="211"/>
      <c r="AX812" s="211"/>
      <c r="AY812" s="211"/>
      <c r="AZ812" s="211"/>
      <c r="BA812" s="211"/>
      <c r="BB812" s="211"/>
      <c r="BC812" s="211"/>
      <c r="BD812" s="211"/>
      <c r="BE812" s="211"/>
      <c r="BF812" s="211"/>
      <c r="BG812" s="211"/>
    </row>
    <row r="813" spans="1:59" ht="12.75" customHeight="1">
      <c r="A813" s="211"/>
      <c r="B813" s="2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1"/>
      <c r="AT813" s="211"/>
      <c r="AU813" s="211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</row>
    <row r="814" spans="1:59" ht="12.75" customHeight="1">
      <c r="A814" s="211"/>
      <c r="B814" s="2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</row>
    <row r="815" spans="1:59" ht="12.75" customHeight="1">
      <c r="A815" s="211"/>
      <c r="B815" s="2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</row>
    <row r="816" spans="1:59" ht="12.75" customHeight="1">
      <c r="A816" s="211"/>
      <c r="B816" s="2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1"/>
      <c r="AT816" s="211"/>
      <c r="AU816" s="211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</row>
    <row r="817" spans="1:59" ht="12.75" customHeight="1">
      <c r="A817" s="211"/>
      <c r="B817" s="2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</row>
    <row r="818" spans="1:59" ht="12.75" customHeight="1">
      <c r="A818" s="211"/>
      <c r="B818" s="2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11"/>
      <c r="AT818" s="211"/>
      <c r="AU818" s="211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</row>
    <row r="819" spans="1:59" ht="12.75" customHeight="1">
      <c r="A819" s="211"/>
      <c r="B819" s="2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G819" s="211"/>
      <c r="AH819" s="211"/>
      <c r="AI819" s="211"/>
      <c r="AJ819" s="211"/>
      <c r="AK819" s="211"/>
      <c r="AL819" s="211"/>
      <c r="AM819" s="211"/>
      <c r="AN819" s="211"/>
      <c r="AO819" s="211"/>
      <c r="AP819" s="211"/>
      <c r="AQ819" s="211"/>
      <c r="AR819" s="211"/>
      <c r="AS819" s="211"/>
      <c r="AT819" s="211"/>
      <c r="AU819" s="211"/>
      <c r="AV819" s="211"/>
      <c r="AW819" s="211"/>
      <c r="AX819" s="211"/>
      <c r="AY819" s="211"/>
      <c r="AZ819" s="211"/>
      <c r="BA819" s="211"/>
      <c r="BB819" s="211"/>
      <c r="BC819" s="211"/>
      <c r="BD819" s="211"/>
      <c r="BE819" s="211"/>
      <c r="BF819" s="211"/>
      <c r="BG819" s="211"/>
    </row>
    <row r="820" spans="1:59" ht="12.75" customHeight="1">
      <c r="A820" s="211"/>
      <c r="B820" s="2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11"/>
      <c r="AT820" s="211"/>
      <c r="AU820" s="211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  <c r="BF820" s="211"/>
      <c r="BG820" s="211"/>
    </row>
    <row r="821" spans="1:59" ht="12.75" customHeight="1">
      <c r="A821" s="211"/>
      <c r="B821" s="2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G821" s="211"/>
      <c r="AH821" s="211"/>
      <c r="AI821" s="211"/>
      <c r="AJ821" s="211"/>
      <c r="AK821" s="211"/>
      <c r="AL821" s="211"/>
      <c r="AM821" s="211"/>
      <c r="AN821" s="211"/>
      <c r="AO821" s="211"/>
      <c r="AP821" s="211"/>
      <c r="AQ821" s="211"/>
      <c r="AR821" s="211"/>
      <c r="AS821" s="211"/>
      <c r="AT821" s="211"/>
      <c r="AU821" s="211"/>
      <c r="AV821" s="211"/>
      <c r="AW821" s="211"/>
      <c r="AX821" s="211"/>
      <c r="AY821" s="211"/>
      <c r="AZ821" s="211"/>
      <c r="BA821" s="211"/>
      <c r="BB821" s="211"/>
      <c r="BC821" s="211"/>
      <c r="BD821" s="211"/>
      <c r="BE821" s="211"/>
      <c r="BF821" s="211"/>
      <c r="BG821" s="211"/>
    </row>
    <row r="822" spans="1:59" ht="12.75" customHeight="1">
      <c r="A822" s="211"/>
      <c r="B822" s="2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G822" s="211"/>
      <c r="AH822" s="211"/>
      <c r="AI822" s="211"/>
      <c r="AJ822" s="211"/>
      <c r="AK822" s="211"/>
      <c r="AL822" s="211"/>
      <c r="AM822" s="211"/>
      <c r="AN822" s="211"/>
      <c r="AO822" s="211"/>
      <c r="AP822" s="211"/>
      <c r="AQ822" s="211"/>
      <c r="AR822" s="211"/>
      <c r="AS822" s="211"/>
      <c r="AT822" s="211"/>
      <c r="AU822" s="211"/>
      <c r="AV822" s="211"/>
      <c r="AW822" s="211"/>
      <c r="AX822" s="211"/>
      <c r="AY822" s="211"/>
      <c r="AZ822" s="211"/>
      <c r="BA822" s="211"/>
      <c r="BB822" s="211"/>
      <c r="BC822" s="211"/>
      <c r="BD822" s="211"/>
      <c r="BE822" s="211"/>
      <c r="BF822" s="211"/>
      <c r="BG822" s="211"/>
    </row>
    <row r="823" spans="1:59" ht="12.75" customHeight="1">
      <c r="A823" s="211"/>
      <c r="B823" s="2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G823" s="211"/>
      <c r="AH823" s="211"/>
      <c r="AI823" s="211"/>
      <c r="AJ823" s="211"/>
      <c r="AK823" s="211"/>
      <c r="AL823" s="211"/>
      <c r="AM823" s="211"/>
      <c r="AN823" s="211"/>
      <c r="AO823" s="211"/>
      <c r="AP823" s="211"/>
      <c r="AQ823" s="211"/>
      <c r="AR823" s="211"/>
      <c r="AS823" s="211"/>
      <c r="AT823" s="211"/>
      <c r="AU823" s="211"/>
      <c r="AV823" s="211"/>
      <c r="AW823" s="211"/>
      <c r="AX823" s="211"/>
      <c r="AY823" s="211"/>
      <c r="AZ823" s="211"/>
      <c r="BA823" s="211"/>
      <c r="BB823" s="211"/>
      <c r="BC823" s="211"/>
      <c r="BD823" s="211"/>
      <c r="BE823" s="211"/>
      <c r="BF823" s="211"/>
      <c r="BG823" s="211"/>
    </row>
    <row r="824" spans="1:59" ht="12.75" customHeight="1">
      <c r="A824" s="211"/>
      <c r="B824" s="2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G824" s="211"/>
      <c r="AH824" s="211"/>
      <c r="AI824" s="211"/>
      <c r="AJ824" s="211"/>
      <c r="AK824" s="211"/>
      <c r="AL824" s="211"/>
      <c r="AM824" s="211"/>
      <c r="AN824" s="211"/>
      <c r="AO824" s="211"/>
      <c r="AP824" s="211"/>
      <c r="AQ824" s="211"/>
      <c r="AR824" s="211"/>
      <c r="AS824" s="211"/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1"/>
    </row>
    <row r="825" spans="1:59" ht="12.75" customHeight="1">
      <c r="A825" s="211"/>
      <c r="B825" s="2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G825" s="211"/>
      <c r="AH825" s="211"/>
      <c r="AI825" s="211"/>
      <c r="AJ825" s="211"/>
      <c r="AK825" s="211"/>
      <c r="AL825" s="211"/>
      <c r="AM825" s="211"/>
      <c r="AN825" s="211"/>
      <c r="AO825" s="211"/>
      <c r="AP825" s="211"/>
      <c r="AQ825" s="211"/>
      <c r="AR825" s="211"/>
      <c r="AS825" s="211"/>
      <c r="AT825" s="211"/>
      <c r="AU825" s="211"/>
      <c r="AV825" s="211"/>
      <c r="AW825" s="211"/>
      <c r="AX825" s="211"/>
      <c r="AY825" s="211"/>
      <c r="AZ825" s="211"/>
      <c r="BA825" s="211"/>
      <c r="BB825" s="211"/>
      <c r="BC825" s="211"/>
      <c r="BD825" s="211"/>
      <c r="BE825" s="211"/>
      <c r="BF825" s="211"/>
      <c r="BG825" s="211"/>
    </row>
    <row r="826" spans="1:59" ht="12.75" customHeight="1">
      <c r="A826" s="211"/>
      <c r="B826" s="2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G826" s="211"/>
      <c r="AH826" s="211"/>
      <c r="AI826" s="211"/>
      <c r="AJ826" s="211"/>
      <c r="AK826" s="211"/>
      <c r="AL826" s="211"/>
      <c r="AM826" s="211"/>
      <c r="AN826" s="211"/>
      <c r="AO826" s="211"/>
      <c r="AP826" s="211"/>
      <c r="AQ826" s="211"/>
      <c r="AR826" s="211"/>
      <c r="AS826" s="211"/>
      <c r="AT826" s="211"/>
      <c r="AU826" s="211"/>
      <c r="AV826" s="211"/>
      <c r="AW826" s="211"/>
      <c r="AX826" s="211"/>
      <c r="AY826" s="211"/>
      <c r="AZ826" s="211"/>
      <c r="BA826" s="211"/>
      <c r="BB826" s="211"/>
      <c r="BC826" s="211"/>
      <c r="BD826" s="211"/>
      <c r="BE826" s="211"/>
      <c r="BF826" s="211"/>
      <c r="BG826" s="211"/>
    </row>
    <row r="827" spans="1:59" ht="12.75" customHeight="1">
      <c r="A827" s="211"/>
      <c r="B827" s="2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G827" s="211"/>
      <c r="AH827" s="211"/>
      <c r="AI827" s="211"/>
      <c r="AJ827" s="211"/>
      <c r="AK827" s="211"/>
      <c r="AL827" s="211"/>
      <c r="AM827" s="211"/>
      <c r="AN827" s="211"/>
      <c r="AO827" s="211"/>
      <c r="AP827" s="211"/>
      <c r="AQ827" s="211"/>
      <c r="AR827" s="211"/>
      <c r="AS827" s="211"/>
      <c r="AT827" s="211"/>
      <c r="AU827" s="211"/>
      <c r="AV827" s="211"/>
      <c r="AW827" s="211"/>
      <c r="AX827" s="211"/>
      <c r="AY827" s="211"/>
      <c r="AZ827" s="211"/>
      <c r="BA827" s="211"/>
      <c r="BB827" s="211"/>
      <c r="BC827" s="211"/>
      <c r="BD827" s="211"/>
      <c r="BE827" s="211"/>
      <c r="BF827" s="211"/>
      <c r="BG827" s="211"/>
    </row>
    <row r="828" spans="1:59" ht="12.75" customHeight="1">
      <c r="A828" s="211"/>
      <c r="B828" s="2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G828" s="211"/>
      <c r="AH828" s="211"/>
      <c r="AI828" s="211"/>
      <c r="AJ828" s="211"/>
      <c r="AK828" s="211"/>
      <c r="AL828" s="211"/>
      <c r="AM828" s="211"/>
      <c r="AN828" s="211"/>
      <c r="AO828" s="211"/>
      <c r="AP828" s="211"/>
      <c r="AQ828" s="211"/>
      <c r="AR828" s="211"/>
      <c r="AS828" s="211"/>
      <c r="AT828" s="211"/>
      <c r="AU828" s="211"/>
      <c r="AV828" s="211"/>
      <c r="AW828" s="211"/>
      <c r="AX828" s="211"/>
      <c r="AY828" s="211"/>
      <c r="AZ828" s="211"/>
      <c r="BA828" s="211"/>
      <c r="BB828" s="211"/>
      <c r="BC828" s="211"/>
      <c r="BD828" s="211"/>
      <c r="BE828" s="211"/>
      <c r="BF828" s="211"/>
      <c r="BG828" s="211"/>
    </row>
    <row r="829" spans="1:59" ht="12.75" customHeight="1">
      <c r="A829" s="211"/>
      <c r="B829" s="2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G829" s="211"/>
      <c r="AH829" s="211"/>
      <c r="AI829" s="211"/>
      <c r="AJ829" s="211"/>
      <c r="AK829" s="211"/>
      <c r="AL829" s="211"/>
      <c r="AM829" s="211"/>
      <c r="AN829" s="211"/>
      <c r="AO829" s="211"/>
      <c r="AP829" s="211"/>
      <c r="AQ829" s="211"/>
      <c r="AR829" s="211"/>
      <c r="AS829" s="211"/>
      <c r="AT829" s="211"/>
      <c r="AU829" s="211"/>
      <c r="AV829" s="211"/>
      <c r="AW829" s="211"/>
      <c r="AX829" s="211"/>
      <c r="AY829" s="211"/>
      <c r="AZ829" s="211"/>
      <c r="BA829" s="211"/>
      <c r="BB829" s="211"/>
      <c r="BC829" s="211"/>
      <c r="BD829" s="211"/>
      <c r="BE829" s="211"/>
      <c r="BF829" s="211"/>
      <c r="BG829" s="211"/>
    </row>
    <row r="830" spans="1:59" ht="12.75" customHeight="1">
      <c r="A830" s="211"/>
      <c r="B830" s="2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G830" s="211"/>
      <c r="AH830" s="211"/>
      <c r="AI830" s="211"/>
      <c r="AJ830" s="211"/>
      <c r="AK830" s="211"/>
      <c r="AL830" s="211"/>
      <c r="AM830" s="211"/>
      <c r="AN830" s="211"/>
      <c r="AO830" s="211"/>
      <c r="AP830" s="211"/>
      <c r="AQ830" s="211"/>
      <c r="AR830" s="211"/>
      <c r="AS830" s="211"/>
      <c r="AT830" s="211"/>
      <c r="AU830" s="211"/>
      <c r="AV830" s="211"/>
      <c r="AW830" s="211"/>
      <c r="AX830" s="211"/>
      <c r="AY830" s="211"/>
      <c r="AZ830" s="211"/>
      <c r="BA830" s="211"/>
      <c r="BB830" s="211"/>
      <c r="BC830" s="211"/>
      <c r="BD830" s="211"/>
      <c r="BE830" s="211"/>
      <c r="BF830" s="211"/>
      <c r="BG830" s="211"/>
    </row>
    <row r="831" spans="1:59" ht="12.75" customHeight="1">
      <c r="A831" s="211"/>
      <c r="B831" s="2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G831" s="211"/>
      <c r="AH831" s="211"/>
      <c r="AI831" s="211"/>
      <c r="AJ831" s="211"/>
      <c r="AK831" s="211"/>
      <c r="AL831" s="211"/>
      <c r="AM831" s="211"/>
      <c r="AN831" s="211"/>
      <c r="AO831" s="211"/>
      <c r="AP831" s="211"/>
      <c r="AQ831" s="211"/>
      <c r="AR831" s="211"/>
      <c r="AS831" s="211"/>
      <c r="AT831" s="211"/>
      <c r="AU831" s="211"/>
      <c r="AV831" s="211"/>
      <c r="AW831" s="211"/>
      <c r="AX831" s="211"/>
      <c r="AY831" s="211"/>
      <c r="AZ831" s="211"/>
      <c r="BA831" s="211"/>
      <c r="BB831" s="211"/>
      <c r="BC831" s="211"/>
      <c r="BD831" s="211"/>
      <c r="BE831" s="211"/>
      <c r="BF831" s="211"/>
      <c r="BG831" s="211"/>
    </row>
    <row r="832" spans="1:59" ht="12.75" customHeight="1">
      <c r="A832" s="211"/>
      <c r="B832" s="2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G832" s="211"/>
      <c r="AH832" s="211"/>
      <c r="AI832" s="211"/>
      <c r="AJ832" s="211"/>
      <c r="AK832" s="211"/>
      <c r="AL832" s="211"/>
      <c r="AM832" s="211"/>
      <c r="AN832" s="211"/>
      <c r="AO832" s="211"/>
      <c r="AP832" s="211"/>
      <c r="AQ832" s="211"/>
      <c r="AR832" s="211"/>
      <c r="AS832" s="211"/>
      <c r="AT832" s="211"/>
      <c r="AU832" s="211"/>
      <c r="AV832" s="211"/>
      <c r="AW832" s="211"/>
      <c r="AX832" s="211"/>
      <c r="AY832" s="211"/>
      <c r="AZ832" s="211"/>
      <c r="BA832" s="211"/>
      <c r="BB832" s="211"/>
      <c r="BC832" s="211"/>
      <c r="BD832" s="211"/>
      <c r="BE832" s="211"/>
      <c r="BF832" s="211"/>
      <c r="BG832" s="211"/>
    </row>
    <row r="833" spans="1:59" ht="12.75" customHeight="1">
      <c r="A833" s="211"/>
      <c r="B833" s="2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G833" s="211"/>
      <c r="AH833" s="211"/>
      <c r="AI833" s="211"/>
      <c r="AJ833" s="211"/>
      <c r="AK833" s="211"/>
      <c r="AL833" s="211"/>
      <c r="AM833" s="211"/>
      <c r="AN833" s="211"/>
      <c r="AO833" s="211"/>
      <c r="AP833" s="211"/>
      <c r="AQ833" s="211"/>
      <c r="AR833" s="211"/>
      <c r="AS833" s="211"/>
      <c r="AT833" s="211"/>
      <c r="AU833" s="211"/>
      <c r="AV833" s="211"/>
      <c r="AW833" s="211"/>
      <c r="AX833" s="211"/>
      <c r="AY833" s="211"/>
      <c r="AZ833" s="211"/>
      <c r="BA833" s="211"/>
      <c r="BB833" s="211"/>
      <c r="BC833" s="211"/>
      <c r="BD833" s="211"/>
      <c r="BE833" s="211"/>
      <c r="BF833" s="211"/>
      <c r="BG833" s="211"/>
    </row>
    <row r="834" spans="1:59" ht="12.75" customHeight="1">
      <c r="A834" s="211"/>
      <c r="B834" s="2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G834" s="211"/>
      <c r="AH834" s="211"/>
      <c r="AI834" s="211"/>
      <c r="AJ834" s="211"/>
      <c r="AK834" s="211"/>
      <c r="AL834" s="211"/>
      <c r="AM834" s="211"/>
      <c r="AN834" s="211"/>
      <c r="AO834" s="211"/>
      <c r="AP834" s="211"/>
      <c r="AQ834" s="211"/>
      <c r="AR834" s="211"/>
      <c r="AS834" s="211"/>
      <c r="AT834" s="211"/>
      <c r="AU834" s="211"/>
      <c r="AV834" s="211"/>
      <c r="AW834" s="211"/>
      <c r="AX834" s="211"/>
      <c r="AY834" s="211"/>
      <c r="AZ834" s="211"/>
      <c r="BA834" s="211"/>
      <c r="BB834" s="211"/>
      <c r="BC834" s="211"/>
      <c r="BD834" s="211"/>
      <c r="BE834" s="211"/>
      <c r="BF834" s="211"/>
      <c r="BG834" s="211"/>
    </row>
    <row r="835" spans="1:59" ht="12.75" customHeight="1">
      <c r="A835" s="211"/>
      <c r="B835" s="2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G835" s="211"/>
      <c r="AH835" s="211"/>
      <c r="AI835" s="211"/>
      <c r="AJ835" s="211"/>
      <c r="AK835" s="211"/>
      <c r="AL835" s="211"/>
      <c r="AM835" s="211"/>
      <c r="AN835" s="211"/>
      <c r="AO835" s="211"/>
      <c r="AP835" s="211"/>
      <c r="AQ835" s="211"/>
      <c r="AR835" s="211"/>
      <c r="AS835" s="211"/>
      <c r="AT835" s="211"/>
      <c r="AU835" s="211"/>
      <c r="AV835" s="211"/>
      <c r="AW835" s="211"/>
      <c r="AX835" s="211"/>
      <c r="AY835" s="211"/>
      <c r="AZ835" s="211"/>
      <c r="BA835" s="211"/>
      <c r="BB835" s="211"/>
      <c r="BC835" s="211"/>
      <c r="BD835" s="211"/>
      <c r="BE835" s="211"/>
      <c r="BF835" s="211"/>
      <c r="BG835" s="211"/>
    </row>
    <row r="836" spans="1:59" ht="12.75" customHeight="1">
      <c r="A836" s="211"/>
      <c r="B836" s="2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G836" s="211"/>
      <c r="AH836" s="211"/>
      <c r="AI836" s="211"/>
      <c r="AJ836" s="211"/>
      <c r="AK836" s="211"/>
      <c r="AL836" s="211"/>
      <c r="AM836" s="211"/>
      <c r="AN836" s="211"/>
      <c r="AO836" s="211"/>
      <c r="AP836" s="211"/>
      <c r="AQ836" s="211"/>
      <c r="AR836" s="211"/>
      <c r="AS836" s="211"/>
      <c r="AT836" s="211"/>
      <c r="AU836" s="211"/>
      <c r="AV836" s="211"/>
      <c r="AW836" s="211"/>
      <c r="AX836" s="211"/>
      <c r="AY836" s="211"/>
      <c r="AZ836" s="211"/>
      <c r="BA836" s="211"/>
      <c r="BB836" s="211"/>
      <c r="BC836" s="211"/>
      <c r="BD836" s="211"/>
      <c r="BE836" s="211"/>
      <c r="BF836" s="211"/>
      <c r="BG836" s="211"/>
    </row>
    <row r="837" spans="1:59" ht="12.75" customHeight="1">
      <c r="A837" s="211"/>
      <c r="B837" s="2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G837" s="211"/>
      <c r="AH837" s="211"/>
      <c r="AI837" s="211"/>
      <c r="AJ837" s="211"/>
      <c r="AK837" s="211"/>
      <c r="AL837" s="211"/>
      <c r="AM837" s="211"/>
      <c r="AN837" s="211"/>
      <c r="AO837" s="211"/>
      <c r="AP837" s="211"/>
      <c r="AQ837" s="211"/>
      <c r="AR837" s="211"/>
      <c r="AS837" s="211"/>
      <c r="AT837" s="211"/>
      <c r="AU837" s="211"/>
      <c r="AV837" s="211"/>
      <c r="AW837" s="211"/>
      <c r="AX837" s="211"/>
      <c r="AY837" s="211"/>
      <c r="AZ837" s="211"/>
      <c r="BA837" s="211"/>
      <c r="BB837" s="211"/>
      <c r="BC837" s="211"/>
      <c r="BD837" s="211"/>
      <c r="BE837" s="211"/>
      <c r="BF837" s="211"/>
      <c r="BG837" s="211"/>
    </row>
    <row r="838" spans="1:59" ht="12.75" customHeight="1">
      <c r="A838" s="211"/>
      <c r="B838" s="2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G838" s="211"/>
      <c r="AH838" s="211"/>
      <c r="AI838" s="211"/>
      <c r="AJ838" s="211"/>
      <c r="AK838" s="211"/>
      <c r="AL838" s="211"/>
      <c r="AM838" s="211"/>
      <c r="AN838" s="211"/>
      <c r="AO838" s="211"/>
      <c r="AP838" s="211"/>
      <c r="AQ838" s="211"/>
      <c r="AR838" s="211"/>
      <c r="AS838" s="211"/>
      <c r="AT838" s="211"/>
      <c r="AU838" s="211"/>
      <c r="AV838" s="211"/>
      <c r="AW838" s="211"/>
      <c r="AX838" s="211"/>
      <c r="AY838" s="211"/>
      <c r="AZ838" s="211"/>
      <c r="BA838" s="211"/>
      <c r="BB838" s="211"/>
      <c r="BC838" s="211"/>
      <c r="BD838" s="211"/>
      <c r="BE838" s="211"/>
      <c r="BF838" s="211"/>
      <c r="BG838" s="211"/>
    </row>
    <row r="839" spans="1:59" ht="12.75" customHeight="1">
      <c r="A839" s="211"/>
      <c r="B839" s="2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G839" s="211"/>
      <c r="AH839" s="211"/>
      <c r="AI839" s="211"/>
      <c r="AJ839" s="211"/>
      <c r="AK839" s="211"/>
      <c r="AL839" s="211"/>
      <c r="AM839" s="211"/>
      <c r="AN839" s="211"/>
      <c r="AO839" s="211"/>
      <c r="AP839" s="211"/>
      <c r="AQ839" s="211"/>
      <c r="AR839" s="211"/>
      <c r="AS839" s="211"/>
      <c r="AT839" s="211"/>
      <c r="AU839" s="211"/>
      <c r="AV839" s="211"/>
      <c r="AW839" s="211"/>
      <c r="AX839" s="211"/>
      <c r="AY839" s="211"/>
      <c r="AZ839" s="211"/>
      <c r="BA839" s="211"/>
      <c r="BB839" s="211"/>
      <c r="BC839" s="211"/>
      <c r="BD839" s="211"/>
      <c r="BE839" s="211"/>
      <c r="BF839" s="211"/>
      <c r="BG839" s="211"/>
    </row>
    <row r="840" spans="1:59" ht="12.75" customHeight="1">
      <c r="A840" s="211"/>
      <c r="B840" s="2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G840" s="211"/>
      <c r="AH840" s="211"/>
      <c r="AI840" s="211"/>
      <c r="AJ840" s="211"/>
      <c r="AK840" s="211"/>
      <c r="AL840" s="211"/>
      <c r="AM840" s="211"/>
      <c r="AN840" s="211"/>
      <c r="AO840" s="211"/>
      <c r="AP840" s="211"/>
      <c r="AQ840" s="211"/>
      <c r="AR840" s="211"/>
      <c r="AS840" s="211"/>
      <c r="AT840" s="211"/>
      <c r="AU840" s="211"/>
      <c r="AV840" s="211"/>
      <c r="AW840" s="211"/>
      <c r="AX840" s="211"/>
      <c r="AY840" s="211"/>
      <c r="AZ840" s="211"/>
      <c r="BA840" s="211"/>
      <c r="BB840" s="211"/>
      <c r="BC840" s="211"/>
      <c r="BD840" s="211"/>
      <c r="BE840" s="211"/>
      <c r="BF840" s="211"/>
      <c r="BG840" s="211"/>
    </row>
    <row r="841" spans="1:59" ht="12.75" customHeight="1">
      <c r="A841" s="211"/>
      <c r="B841" s="2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G841" s="211"/>
      <c r="AH841" s="211"/>
      <c r="AI841" s="211"/>
      <c r="AJ841" s="211"/>
      <c r="AK841" s="211"/>
      <c r="AL841" s="211"/>
      <c r="AM841" s="211"/>
      <c r="AN841" s="211"/>
      <c r="AO841" s="211"/>
      <c r="AP841" s="211"/>
      <c r="AQ841" s="211"/>
      <c r="AR841" s="211"/>
      <c r="AS841" s="211"/>
      <c r="AT841" s="211"/>
      <c r="AU841" s="211"/>
      <c r="AV841" s="211"/>
      <c r="AW841" s="211"/>
      <c r="AX841" s="211"/>
      <c r="AY841" s="211"/>
      <c r="AZ841" s="211"/>
      <c r="BA841" s="211"/>
      <c r="BB841" s="211"/>
      <c r="BC841" s="211"/>
      <c r="BD841" s="211"/>
      <c r="BE841" s="211"/>
      <c r="BF841" s="211"/>
      <c r="BG841" s="211"/>
    </row>
    <row r="842" spans="1:59" ht="12.75" customHeight="1">
      <c r="A842" s="211"/>
      <c r="B842" s="2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G842" s="211"/>
      <c r="AH842" s="211"/>
      <c r="AI842" s="211"/>
      <c r="AJ842" s="211"/>
      <c r="AK842" s="211"/>
      <c r="AL842" s="211"/>
      <c r="AM842" s="211"/>
      <c r="AN842" s="211"/>
      <c r="AO842" s="211"/>
      <c r="AP842" s="211"/>
      <c r="AQ842" s="211"/>
      <c r="AR842" s="211"/>
      <c r="AS842" s="211"/>
      <c r="AT842" s="211"/>
      <c r="AU842" s="211"/>
      <c r="AV842" s="211"/>
      <c r="AW842" s="211"/>
      <c r="AX842" s="211"/>
      <c r="AY842" s="211"/>
      <c r="AZ842" s="211"/>
      <c r="BA842" s="211"/>
      <c r="BB842" s="211"/>
      <c r="BC842" s="211"/>
      <c r="BD842" s="211"/>
      <c r="BE842" s="211"/>
      <c r="BF842" s="211"/>
      <c r="BG842" s="211"/>
    </row>
    <row r="843" spans="1:59" ht="12.75" customHeight="1">
      <c r="A843" s="211"/>
      <c r="B843" s="2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G843" s="211"/>
      <c r="AH843" s="211"/>
      <c r="AI843" s="211"/>
      <c r="AJ843" s="211"/>
      <c r="AK843" s="211"/>
      <c r="AL843" s="211"/>
      <c r="AM843" s="211"/>
      <c r="AN843" s="211"/>
      <c r="AO843" s="211"/>
      <c r="AP843" s="211"/>
      <c r="AQ843" s="211"/>
      <c r="AR843" s="211"/>
      <c r="AS843" s="211"/>
      <c r="AT843" s="211"/>
      <c r="AU843" s="211"/>
      <c r="AV843" s="211"/>
      <c r="AW843" s="211"/>
      <c r="AX843" s="211"/>
      <c r="AY843" s="211"/>
      <c r="AZ843" s="211"/>
      <c r="BA843" s="211"/>
      <c r="BB843" s="211"/>
      <c r="BC843" s="211"/>
      <c r="BD843" s="211"/>
      <c r="BE843" s="211"/>
      <c r="BF843" s="211"/>
      <c r="BG843" s="211"/>
    </row>
    <row r="844" spans="1:59" ht="12.75" customHeight="1">
      <c r="A844" s="211"/>
      <c r="B844" s="2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G844" s="211"/>
      <c r="AH844" s="211"/>
      <c r="AI844" s="211"/>
      <c r="AJ844" s="211"/>
      <c r="AK844" s="211"/>
      <c r="AL844" s="211"/>
      <c r="AM844" s="211"/>
      <c r="AN844" s="211"/>
      <c r="AO844" s="211"/>
      <c r="AP844" s="211"/>
      <c r="AQ844" s="211"/>
      <c r="AR844" s="211"/>
      <c r="AS844" s="211"/>
      <c r="AT844" s="211"/>
      <c r="AU844" s="211"/>
      <c r="AV844" s="211"/>
      <c r="AW844" s="211"/>
      <c r="AX844" s="211"/>
      <c r="AY844" s="211"/>
      <c r="AZ844" s="211"/>
      <c r="BA844" s="211"/>
      <c r="BB844" s="211"/>
      <c r="BC844" s="211"/>
      <c r="BD844" s="211"/>
      <c r="BE844" s="211"/>
      <c r="BF844" s="211"/>
      <c r="BG844" s="211"/>
    </row>
    <row r="845" spans="1:59" ht="12.75" customHeight="1">
      <c r="A845" s="211"/>
      <c r="B845" s="2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G845" s="211"/>
      <c r="AH845" s="211"/>
      <c r="AI845" s="211"/>
      <c r="AJ845" s="211"/>
      <c r="AK845" s="211"/>
      <c r="AL845" s="211"/>
      <c r="AM845" s="211"/>
      <c r="AN845" s="211"/>
      <c r="AO845" s="211"/>
      <c r="AP845" s="211"/>
      <c r="AQ845" s="211"/>
      <c r="AR845" s="211"/>
      <c r="AS845" s="211"/>
      <c r="AT845" s="211"/>
      <c r="AU845" s="211"/>
      <c r="AV845" s="211"/>
      <c r="AW845" s="211"/>
      <c r="AX845" s="211"/>
      <c r="AY845" s="211"/>
      <c r="AZ845" s="211"/>
      <c r="BA845" s="211"/>
      <c r="BB845" s="211"/>
      <c r="BC845" s="211"/>
      <c r="BD845" s="211"/>
      <c r="BE845" s="211"/>
      <c r="BF845" s="211"/>
      <c r="BG845" s="211"/>
    </row>
    <row r="846" spans="1:59" ht="12.75" customHeight="1">
      <c r="A846" s="211"/>
      <c r="B846" s="2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G846" s="211"/>
      <c r="AH846" s="211"/>
      <c r="AI846" s="211"/>
      <c r="AJ846" s="211"/>
      <c r="AK846" s="211"/>
      <c r="AL846" s="211"/>
      <c r="AM846" s="211"/>
      <c r="AN846" s="211"/>
      <c r="AO846" s="211"/>
      <c r="AP846" s="211"/>
      <c r="AQ846" s="211"/>
      <c r="AR846" s="211"/>
      <c r="AS846" s="211"/>
      <c r="AT846" s="211"/>
      <c r="AU846" s="211"/>
      <c r="AV846" s="211"/>
      <c r="AW846" s="211"/>
      <c r="AX846" s="211"/>
      <c r="AY846" s="211"/>
      <c r="AZ846" s="211"/>
      <c r="BA846" s="211"/>
      <c r="BB846" s="211"/>
      <c r="BC846" s="211"/>
      <c r="BD846" s="211"/>
      <c r="BE846" s="211"/>
      <c r="BF846" s="211"/>
      <c r="BG846" s="211"/>
    </row>
    <row r="847" spans="1:59" ht="12.75" customHeight="1">
      <c r="A847" s="211"/>
      <c r="B847" s="2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G847" s="211"/>
      <c r="AH847" s="211"/>
      <c r="AI847" s="211"/>
      <c r="AJ847" s="211"/>
      <c r="AK847" s="211"/>
      <c r="AL847" s="211"/>
      <c r="AM847" s="211"/>
      <c r="AN847" s="211"/>
      <c r="AO847" s="211"/>
      <c r="AP847" s="211"/>
      <c r="AQ847" s="211"/>
      <c r="AR847" s="211"/>
      <c r="AS847" s="211"/>
      <c r="AT847" s="211"/>
      <c r="AU847" s="211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</row>
    <row r="848" spans="1:59" ht="12.75" customHeight="1">
      <c r="A848" s="211"/>
      <c r="B848" s="2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G848" s="211"/>
      <c r="AH848" s="211"/>
      <c r="AI848" s="211"/>
      <c r="AJ848" s="211"/>
      <c r="AK848" s="211"/>
      <c r="AL848" s="211"/>
      <c r="AM848" s="211"/>
      <c r="AN848" s="211"/>
      <c r="AO848" s="211"/>
      <c r="AP848" s="211"/>
      <c r="AQ848" s="211"/>
      <c r="AR848" s="211"/>
      <c r="AS848" s="211"/>
      <c r="AT848" s="211"/>
      <c r="AU848" s="211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</row>
    <row r="849" spans="1:59" ht="12.75" customHeight="1">
      <c r="A849" s="211"/>
      <c r="B849" s="2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G849" s="211"/>
      <c r="AH849" s="211"/>
      <c r="AI849" s="211"/>
      <c r="AJ849" s="211"/>
      <c r="AK849" s="211"/>
      <c r="AL849" s="211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</row>
    <row r="850" spans="1:59" ht="12.75" customHeight="1">
      <c r="A850" s="211"/>
      <c r="B850" s="2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G850" s="211"/>
      <c r="AH850" s="211"/>
      <c r="AI850" s="211"/>
      <c r="AJ850" s="211"/>
      <c r="AK850" s="211"/>
      <c r="AL850" s="211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</row>
    <row r="851" spans="1:59" ht="12.75" customHeight="1">
      <c r="A851" s="211"/>
      <c r="B851" s="2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G851" s="211"/>
      <c r="AH851" s="211"/>
      <c r="AI851" s="211"/>
      <c r="AJ851" s="211"/>
      <c r="AK851" s="211"/>
      <c r="AL851" s="211"/>
      <c r="AM851" s="211"/>
      <c r="AN851" s="211"/>
      <c r="AO851" s="211"/>
      <c r="AP851" s="211"/>
      <c r="AQ851" s="211"/>
      <c r="AR851" s="211"/>
      <c r="AS851" s="211"/>
      <c r="AT851" s="211"/>
      <c r="AU851" s="211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</row>
    <row r="852" spans="1:59" ht="12.75" customHeight="1">
      <c r="A852" s="211"/>
      <c r="B852" s="2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  <c r="AT852" s="211"/>
      <c r="AU852" s="211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</row>
    <row r="853" spans="1:59" ht="12.75" customHeight="1">
      <c r="A853" s="211"/>
      <c r="B853" s="2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</row>
    <row r="854" spans="1:59" ht="12.75" customHeight="1">
      <c r="A854" s="211"/>
      <c r="B854" s="2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G854" s="211"/>
      <c r="AH854" s="211"/>
      <c r="AI854" s="211"/>
      <c r="AJ854" s="211"/>
      <c r="AK854" s="211"/>
      <c r="AL854" s="211"/>
      <c r="AM854" s="211"/>
      <c r="AN854" s="211"/>
      <c r="AO854" s="211"/>
      <c r="AP854" s="211"/>
      <c r="AQ854" s="211"/>
      <c r="AR854" s="211"/>
      <c r="AS854" s="211"/>
      <c r="AT854" s="211"/>
      <c r="AU854" s="211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</row>
    <row r="855" spans="1:59" ht="12.75" customHeight="1">
      <c r="A855" s="211"/>
      <c r="B855" s="2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11"/>
      <c r="AK855" s="211"/>
      <c r="AL855" s="211"/>
      <c r="AM855" s="211"/>
      <c r="AN855" s="211"/>
      <c r="AO855" s="211"/>
      <c r="AP855" s="211"/>
      <c r="AQ855" s="211"/>
      <c r="AR855" s="211"/>
      <c r="AS855" s="211"/>
      <c r="AT855" s="211"/>
      <c r="AU855" s="211"/>
      <c r="AV855" s="211"/>
      <c r="AW855" s="211"/>
      <c r="AX855" s="211"/>
      <c r="AY855" s="211"/>
      <c r="AZ855" s="211"/>
      <c r="BA855" s="211"/>
      <c r="BB855" s="211"/>
      <c r="BC855" s="211"/>
      <c r="BD855" s="211"/>
      <c r="BE855" s="211"/>
      <c r="BF855" s="211"/>
      <c r="BG855" s="211"/>
    </row>
    <row r="856" spans="1:59" ht="12.75" customHeight="1">
      <c r="A856" s="211"/>
      <c r="B856" s="2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G856" s="211"/>
      <c r="AH856" s="211"/>
      <c r="AI856" s="211"/>
      <c r="AJ856" s="211"/>
      <c r="AK856" s="211"/>
      <c r="AL856" s="211"/>
      <c r="AM856" s="211"/>
      <c r="AN856" s="211"/>
      <c r="AO856" s="211"/>
      <c r="AP856" s="211"/>
      <c r="AQ856" s="211"/>
      <c r="AR856" s="211"/>
      <c r="AS856" s="211"/>
      <c r="AT856" s="211"/>
      <c r="AU856" s="211"/>
      <c r="AV856" s="211"/>
      <c r="AW856" s="211"/>
      <c r="AX856" s="211"/>
      <c r="AY856" s="211"/>
      <c r="AZ856" s="211"/>
      <c r="BA856" s="211"/>
      <c r="BB856" s="211"/>
      <c r="BC856" s="211"/>
      <c r="BD856" s="211"/>
      <c r="BE856" s="211"/>
      <c r="BF856" s="211"/>
      <c r="BG856" s="211"/>
    </row>
    <row r="857" spans="1:59" ht="12.75" customHeight="1">
      <c r="A857" s="211"/>
      <c r="B857" s="2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G857" s="211"/>
      <c r="AH857" s="211"/>
      <c r="AI857" s="211"/>
      <c r="AJ857" s="211"/>
      <c r="AK857" s="211"/>
      <c r="AL857" s="211"/>
      <c r="AM857" s="211"/>
      <c r="AN857" s="211"/>
      <c r="AO857" s="211"/>
      <c r="AP857" s="211"/>
      <c r="AQ857" s="211"/>
      <c r="AR857" s="211"/>
      <c r="AS857" s="211"/>
      <c r="AT857" s="211"/>
      <c r="AU857" s="211"/>
      <c r="AV857" s="211"/>
      <c r="AW857" s="211"/>
      <c r="AX857" s="211"/>
      <c r="AY857" s="211"/>
      <c r="AZ857" s="211"/>
      <c r="BA857" s="211"/>
      <c r="BB857" s="211"/>
      <c r="BC857" s="211"/>
      <c r="BD857" s="211"/>
      <c r="BE857" s="211"/>
      <c r="BF857" s="211"/>
      <c r="BG857" s="211"/>
    </row>
    <row r="858" spans="1:59" ht="12.75" customHeight="1">
      <c r="A858" s="211"/>
      <c r="B858" s="2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G858" s="211"/>
      <c r="AH858" s="211"/>
      <c r="AI858" s="211"/>
      <c r="AJ858" s="211"/>
      <c r="AK858" s="211"/>
      <c r="AL858" s="211"/>
      <c r="AM858" s="211"/>
      <c r="AN858" s="211"/>
      <c r="AO858" s="211"/>
      <c r="AP858" s="211"/>
      <c r="AQ858" s="211"/>
      <c r="AR858" s="211"/>
      <c r="AS858" s="211"/>
      <c r="AT858" s="211"/>
      <c r="AU858" s="211"/>
      <c r="AV858" s="211"/>
      <c r="AW858" s="211"/>
      <c r="AX858" s="211"/>
      <c r="AY858" s="211"/>
      <c r="AZ858" s="211"/>
      <c r="BA858" s="211"/>
      <c r="BB858" s="211"/>
      <c r="BC858" s="211"/>
      <c r="BD858" s="211"/>
      <c r="BE858" s="211"/>
      <c r="BF858" s="211"/>
      <c r="BG858" s="211"/>
    </row>
    <row r="859" spans="1:59" ht="12.75" customHeight="1">
      <c r="A859" s="211"/>
      <c r="B859" s="2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G859" s="211"/>
      <c r="AH859" s="211"/>
      <c r="AI859" s="211"/>
      <c r="AJ859" s="211"/>
      <c r="AK859" s="211"/>
      <c r="AL859" s="211"/>
      <c r="AM859" s="211"/>
      <c r="AN859" s="211"/>
      <c r="AO859" s="211"/>
      <c r="AP859" s="211"/>
      <c r="AQ859" s="211"/>
      <c r="AR859" s="211"/>
      <c r="AS859" s="211"/>
      <c r="AT859" s="211"/>
      <c r="AU859" s="211"/>
      <c r="AV859" s="211"/>
      <c r="AW859" s="211"/>
      <c r="AX859" s="211"/>
      <c r="AY859" s="211"/>
      <c r="AZ859" s="211"/>
      <c r="BA859" s="211"/>
      <c r="BB859" s="211"/>
      <c r="BC859" s="211"/>
      <c r="BD859" s="211"/>
      <c r="BE859" s="211"/>
      <c r="BF859" s="211"/>
      <c r="BG859" s="211"/>
    </row>
    <row r="860" spans="1:59" ht="12.75" customHeight="1">
      <c r="A860" s="211"/>
      <c r="B860" s="2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G860" s="211"/>
      <c r="AH860" s="211"/>
      <c r="AI860" s="211"/>
      <c r="AJ860" s="211"/>
      <c r="AK860" s="211"/>
      <c r="AL860" s="211"/>
      <c r="AM860" s="211"/>
      <c r="AN860" s="211"/>
      <c r="AO860" s="211"/>
      <c r="AP860" s="211"/>
      <c r="AQ860" s="211"/>
      <c r="AR860" s="211"/>
      <c r="AS860" s="211"/>
      <c r="AT860" s="211"/>
      <c r="AU860" s="211"/>
      <c r="AV860" s="211"/>
      <c r="AW860" s="211"/>
      <c r="AX860" s="211"/>
      <c r="AY860" s="211"/>
      <c r="AZ860" s="211"/>
      <c r="BA860" s="211"/>
      <c r="BB860" s="211"/>
      <c r="BC860" s="211"/>
      <c r="BD860" s="211"/>
      <c r="BE860" s="211"/>
      <c r="BF860" s="211"/>
      <c r="BG860" s="211"/>
    </row>
    <row r="861" spans="1:59" ht="12.75" customHeight="1">
      <c r="A861" s="211"/>
      <c r="B861" s="2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G861" s="211"/>
      <c r="AH861" s="211"/>
      <c r="AI861" s="211"/>
      <c r="AJ861" s="211"/>
      <c r="AK861" s="211"/>
      <c r="AL861" s="211"/>
      <c r="AM861" s="211"/>
      <c r="AN861" s="211"/>
      <c r="AO861" s="211"/>
      <c r="AP861" s="211"/>
      <c r="AQ861" s="211"/>
      <c r="AR861" s="211"/>
      <c r="AS861" s="211"/>
      <c r="AT861" s="211"/>
      <c r="AU861" s="211"/>
      <c r="AV861" s="211"/>
      <c r="AW861" s="211"/>
      <c r="AX861" s="211"/>
      <c r="AY861" s="211"/>
      <c r="AZ861" s="211"/>
      <c r="BA861" s="211"/>
      <c r="BB861" s="211"/>
      <c r="BC861" s="211"/>
      <c r="BD861" s="211"/>
      <c r="BE861" s="211"/>
      <c r="BF861" s="211"/>
      <c r="BG861" s="211"/>
    </row>
    <row r="862" spans="1:59" ht="12.75" customHeight="1">
      <c r="A862" s="211"/>
      <c r="B862" s="2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G862" s="211"/>
      <c r="AH862" s="211"/>
      <c r="AI862" s="211"/>
      <c r="AJ862" s="211"/>
      <c r="AK862" s="211"/>
      <c r="AL862" s="211"/>
      <c r="AM862" s="211"/>
      <c r="AN862" s="211"/>
      <c r="AO862" s="211"/>
      <c r="AP862" s="211"/>
      <c r="AQ862" s="211"/>
      <c r="AR862" s="211"/>
      <c r="AS862" s="211"/>
      <c r="AT862" s="211"/>
      <c r="AU862" s="211"/>
      <c r="AV862" s="211"/>
      <c r="AW862" s="211"/>
      <c r="AX862" s="211"/>
      <c r="AY862" s="211"/>
      <c r="AZ862" s="211"/>
      <c r="BA862" s="211"/>
      <c r="BB862" s="211"/>
      <c r="BC862" s="211"/>
      <c r="BD862" s="211"/>
      <c r="BE862" s="211"/>
      <c r="BF862" s="211"/>
      <c r="BG862" s="211"/>
    </row>
    <row r="863" spans="1:59" ht="12.75" customHeight="1">
      <c r="A863" s="211"/>
      <c r="B863" s="2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G863" s="211"/>
      <c r="AH863" s="211"/>
      <c r="AI863" s="211"/>
      <c r="AJ863" s="211"/>
      <c r="AK863" s="211"/>
      <c r="AL863" s="211"/>
      <c r="AM863" s="211"/>
      <c r="AN863" s="211"/>
      <c r="AO863" s="211"/>
      <c r="AP863" s="211"/>
      <c r="AQ863" s="211"/>
      <c r="AR863" s="211"/>
      <c r="AS863" s="211"/>
      <c r="AT863" s="211"/>
      <c r="AU863" s="211"/>
      <c r="AV863" s="211"/>
      <c r="AW863" s="211"/>
      <c r="AX863" s="211"/>
      <c r="AY863" s="211"/>
      <c r="AZ863" s="211"/>
      <c r="BA863" s="211"/>
      <c r="BB863" s="211"/>
      <c r="BC863" s="211"/>
      <c r="BD863" s="211"/>
      <c r="BE863" s="211"/>
      <c r="BF863" s="211"/>
      <c r="BG863" s="211"/>
    </row>
    <row r="864" spans="1:59" ht="12.75" customHeight="1">
      <c r="A864" s="211"/>
      <c r="B864" s="2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G864" s="211"/>
      <c r="AH864" s="211"/>
      <c r="AI864" s="211"/>
      <c r="AJ864" s="211"/>
      <c r="AK864" s="211"/>
      <c r="AL864" s="211"/>
      <c r="AM864" s="211"/>
      <c r="AN864" s="211"/>
      <c r="AO864" s="211"/>
      <c r="AP864" s="211"/>
      <c r="AQ864" s="211"/>
      <c r="AR864" s="211"/>
      <c r="AS864" s="211"/>
      <c r="AT864" s="211"/>
      <c r="AU864" s="211"/>
      <c r="AV864" s="211"/>
      <c r="AW864" s="211"/>
      <c r="AX864" s="211"/>
      <c r="AY864" s="211"/>
      <c r="AZ864" s="211"/>
      <c r="BA864" s="211"/>
      <c r="BB864" s="211"/>
      <c r="BC864" s="211"/>
      <c r="BD864" s="211"/>
      <c r="BE864" s="211"/>
      <c r="BF864" s="211"/>
      <c r="BG864" s="211"/>
    </row>
    <row r="865" spans="1:59" ht="12.75" customHeight="1">
      <c r="A865" s="211"/>
      <c r="B865" s="2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G865" s="211"/>
      <c r="AH865" s="211"/>
      <c r="AI865" s="211"/>
      <c r="AJ865" s="211"/>
      <c r="AK865" s="211"/>
      <c r="AL865" s="211"/>
      <c r="AM865" s="211"/>
      <c r="AN865" s="211"/>
      <c r="AO865" s="211"/>
      <c r="AP865" s="211"/>
      <c r="AQ865" s="211"/>
      <c r="AR865" s="211"/>
      <c r="AS865" s="211"/>
      <c r="AT865" s="211"/>
      <c r="AU865" s="211"/>
      <c r="AV865" s="211"/>
      <c r="AW865" s="211"/>
      <c r="AX865" s="211"/>
      <c r="AY865" s="211"/>
      <c r="AZ865" s="211"/>
      <c r="BA865" s="211"/>
      <c r="BB865" s="211"/>
      <c r="BC865" s="211"/>
      <c r="BD865" s="211"/>
      <c r="BE865" s="211"/>
      <c r="BF865" s="211"/>
      <c r="BG865" s="211"/>
    </row>
    <row r="866" spans="1:59" ht="12.75" customHeight="1">
      <c r="A866" s="211"/>
      <c r="B866" s="2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G866" s="211"/>
      <c r="AH866" s="211"/>
      <c r="AI866" s="211"/>
      <c r="AJ866" s="211"/>
      <c r="AK866" s="211"/>
      <c r="AL866" s="211"/>
      <c r="AM866" s="211"/>
      <c r="AN866" s="211"/>
      <c r="AO866" s="211"/>
      <c r="AP866" s="211"/>
      <c r="AQ866" s="211"/>
      <c r="AR866" s="211"/>
      <c r="AS866" s="211"/>
      <c r="AT866" s="211"/>
      <c r="AU866" s="211"/>
      <c r="AV866" s="211"/>
      <c r="AW866" s="211"/>
      <c r="AX866" s="211"/>
      <c r="AY866" s="211"/>
      <c r="AZ866" s="211"/>
      <c r="BA866" s="211"/>
      <c r="BB866" s="211"/>
      <c r="BC866" s="211"/>
      <c r="BD866" s="211"/>
      <c r="BE866" s="211"/>
      <c r="BF866" s="211"/>
      <c r="BG866" s="211"/>
    </row>
    <row r="867" spans="1:59" ht="12.75" customHeight="1">
      <c r="A867" s="211"/>
      <c r="B867" s="2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G867" s="211"/>
      <c r="AH867" s="211"/>
      <c r="AI867" s="211"/>
      <c r="AJ867" s="211"/>
      <c r="AK867" s="211"/>
      <c r="AL867" s="211"/>
      <c r="AM867" s="211"/>
      <c r="AN867" s="211"/>
      <c r="AO867" s="211"/>
      <c r="AP867" s="211"/>
      <c r="AQ867" s="211"/>
      <c r="AR867" s="211"/>
      <c r="AS867" s="211"/>
      <c r="AT867" s="211"/>
      <c r="AU867" s="211"/>
      <c r="AV867" s="211"/>
      <c r="AW867" s="211"/>
      <c r="AX867" s="211"/>
      <c r="AY867" s="211"/>
      <c r="AZ867" s="211"/>
      <c r="BA867" s="211"/>
      <c r="BB867" s="211"/>
      <c r="BC867" s="211"/>
      <c r="BD867" s="211"/>
      <c r="BE867" s="211"/>
      <c r="BF867" s="211"/>
      <c r="BG867" s="211"/>
    </row>
    <row r="868" spans="1:59" ht="12.75" customHeight="1">
      <c r="A868" s="211"/>
      <c r="B868" s="2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G868" s="211"/>
      <c r="AH868" s="211"/>
      <c r="AI868" s="211"/>
      <c r="AJ868" s="211"/>
      <c r="AK868" s="211"/>
      <c r="AL868" s="211"/>
      <c r="AM868" s="211"/>
      <c r="AN868" s="211"/>
      <c r="AO868" s="211"/>
      <c r="AP868" s="211"/>
      <c r="AQ868" s="211"/>
      <c r="AR868" s="211"/>
      <c r="AS868" s="211"/>
      <c r="AT868" s="211"/>
      <c r="AU868" s="211"/>
      <c r="AV868" s="211"/>
      <c r="AW868" s="211"/>
      <c r="AX868" s="211"/>
      <c r="AY868" s="211"/>
      <c r="AZ868" s="211"/>
      <c r="BA868" s="211"/>
      <c r="BB868" s="211"/>
      <c r="BC868" s="211"/>
      <c r="BD868" s="211"/>
      <c r="BE868" s="211"/>
      <c r="BF868" s="211"/>
      <c r="BG868" s="211"/>
    </row>
    <row r="869" spans="1:59" ht="12.75" customHeight="1">
      <c r="A869" s="211"/>
      <c r="B869" s="2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G869" s="211"/>
      <c r="AH869" s="211"/>
      <c r="AI869" s="211"/>
      <c r="AJ869" s="211"/>
      <c r="AK869" s="211"/>
      <c r="AL869" s="211"/>
      <c r="AM869" s="211"/>
      <c r="AN869" s="211"/>
      <c r="AO869" s="211"/>
      <c r="AP869" s="211"/>
      <c r="AQ869" s="211"/>
      <c r="AR869" s="211"/>
      <c r="AS869" s="211"/>
      <c r="AT869" s="211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211"/>
      <c r="BE869" s="211"/>
      <c r="BF869" s="211"/>
      <c r="BG869" s="211"/>
    </row>
    <row r="870" spans="1:59" ht="12.75" customHeight="1">
      <c r="A870" s="211"/>
      <c r="B870" s="2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G870" s="211"/>
      <c r="AH870" s="211"/>
      <c r="AI870" s="211"/>
      <c r="AJ870" s="211"/>
      <c r="AK870" s="211"/>
      <c r="AL870" s="211"/>
      <c r="AM870" s="211"/>
      <c r="AN870" s="211"/>
      <c r="AO870" s="211"/>
      <c r="AP870" s="211"/>
      <c r="AQ870" s="211"/>
      <c r="AR870" s="211"/>
      <c r="AS870" s="211"/>
      <c r="AT870" s="211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</row>
    <row r="871" spans="1:59" ht="12.75" customHeight="1">
      <c r="A871" s="211"/>
      <c r="B871" s="2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G871" s="211"/>
      <c r="AH871" s="211"/>
      <c r="AI871" s="211"/>
      <c r="AJ871" s="211"/>
      <c r="AK871" s="211"/>
      <c r="AL871" s="211"/>
      <c r="AM871" s="211"/>
      <c r="AN871" s="211"/>
      <c r="AO871" s="211"/>
      <c r="AP871" s="211"/>
      <c r="AQ871" s="211"/>
      <c r="AR871" s="211"/>
      <c r="AS871" s="211"/>
      <c r="AT871" s="211"/>
      <c r="AU871" s="211"/>
      <c r="AV871" s="211"/>
      <c r="AW871" s="211"/>
      <c r="AX871" s="211"/>
      <c r="AY871" s="211"/>
      <c r="AZ871" s="211"/>
      <c r="BA871" s="211"/>
      <c r="BB871" s="211"/>
      <c r="BC871" s="211"/>
      <c r="BD871" s="211"/>
      <c r="BE871" s="211"/>
      <c r="BF871" s="211"/>
      <c r="BG871" s="211"/>
    </row>
    <row r="872" spans="1:59" ht="12.75" customHeight="1">
      <c r="A872" s="211"/>
      <c r="B872" s="2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G872" s="211"/>
      <c r="AH872" s="211"/>
      <c r="AI872" s="211"/>
      <c r="AJ872" s="211"/>
      <c r="AK872" s="211"/>
      <c r="AL872" s="211"/>
      <c r="AM872" s="211"/>
      <c r="AN872" s="211"/>
      <c r="AO872" s="211"/>
      <c r="AP872" s="211"/>
      <c r="AQ872" s="211"/>
      <c r="AR872" s="211"/>
      <c r="AS872" s="211"/>
      <c r="AT872" s="211"/>
      <c r="AU872" s="211"/>
      <c r="AV872" s="211"/>
      <c r="AW872" s="211"/>
      <c r="AX872" s="211"/>
      <c r="AY872" s="211"/>
      <c r="AZ872" s="211"/>
      <c r="BA872" s="211"/>
      <c r="BB872" s="211"/>
      <c r="BC872" s="211"/>
      <c r="BD872" s="211"/>
      <c r="BE872" s="211"/>
      <c r="BF872" s="211"/>
      <c r="BG872" s="211"/>
    </row>
    <row r="873" spans="1:59" ht="12.75" customHeight="1">
      <c r="A873" s="211"/>
      <c r="B873" s="2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G873" s="211"/>
      <c r="AH873" s="211"/>
      <c r="AI873" s="211"/>
      <c r="AJ873" s="211"/>
      <c r="AK873" s="211"/>
      <c r="AL873" s="211"/>
      <c r="AM873" s="211"/>
      <c r="AN873" s="211"/>
      <c r="AO873" s="211"/>
      <c r="AP873" s="211"/>
      <c r="AQ873" s="211"/>
      <c r="AR873" s="211"/>
      <c r="AS873" s="211"/>
      <c r="AT873" s="211"/>
      <c r="AU873" s="211"/>
      <c r="AV873" s="211"/>
      <c r="AW873" s="211"/>
      <c r="AX873" s="211"/>
      <c r="AY873" s="211"/>
      <c r="AZ873" s="211"/>
      <c r="BA873" s="211"/>
      <c r="BB873" s="211"/>
      <c r="BC873" s="211"/>
      <c r="BD873" s="211"/>
      <c r="BE873" s="211"/>
      <c r="BF873" s="211"/>
      <c r="BG873" s="211"/>
    </row>
    <row r="874" spans="1:59" ht="12.75" customHeight="1">
      <c r="A874" s="211"/>
      <c r="B874" s="2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G874" s="211"/>
      <c r="AH874" s="211"/>
      <c r="AI874" s="211"/>
      <c r="AJ874" s="211"/>
      <c r="AK874" s="211"/>
      <c r="AL874" s="211"/>
      <c r="AM874" s="211"/>
      <c r="AN874" s="211"/>
      <c r="AO874" s="211"/>
      <c r="AP874" s="211"/>
      <c r="AQ874" s="211"/>
      <c r="AR874" s="211"/>
      <c r="AS874" s="211"/>
      <c r="AT874" s="211"/>
      <c r="AU874" s="211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</row>
    <row r="875" spans="1:59" ht="12.75" customHeight="1">
      <c r="A875" s="211"/>
      <c r="B875" s="2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G875" s="211"/>
      <c r="AH875" s="211"/>
      <c r="AI875" s="211"/>
      <c r="AJ875" s="211"/>
      <c r="AK875" s="211"/>
      <c r="AL875" s="211"/>
      <c r="AM875" s="211"/>
      <c r="AN875" s="211"/>
      <c r="AO875" s="211"/>
      <c r="AP875" s="211"/>
      <c r="AQ875" s="211"/>
      <c r="AR875" s="211"/>
      <c r="AS875" s="211"/>
      <c r="AT875" s="211"/>
      <c r="AU875" s="211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1"/>
    </row>
    <row r="876" spans="1:59" ht="12.75" customHeight="1">
      <c r="A876" s="211"/>
      <c r="B876" s="2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G876" s="211"/>
      <c r="AH876" s="211"/>
      <c r="AI876" s="211"/>
      <c r="AJ876" s="211"/>
      <c r="AK876" s="211"/>
      <c r="AL876" s="211"/>
      <c r="AM876" s="211"/>
      <c r="AN876" s="211"/>
      <c r="AO876" s="211"/>
      <c r="AP876" s="211"/>
      <c r="AQ876" s="211"/>
      <c r="AR876" s="211"/>
      <c r="AS876" s="211"/>
      <c r="AT876" s="211"/>
      <c r="AU876" s="211"/>
      <c r="AV876" s="211"/>
      <c r="AW876" s="211"/>
      <c r="AX876" s="211"/>
      <c r="AY876" s="211"/>
      <c r="AZ876" s="211"/>
      <c r="BA876" s="211"/>
      <c r="BB876" s="211"/>
      <c r="BC876" s="211"/>
      <c r="BD876" s="211"/>
      <c r="BE876" s="211"/>
      <c r="BF876" s="211"/>
      <c r="BG876" s="211"/>
    </row>
    <row r="877" spans="1:59" ht="12.75" customHeight="1">
      <c r="A877" s="211"/>
      <c r="B877" s="2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G877" s="211"/>
      <c r="AH877" s="211"/>
      <c r="AI877" s="211"/>
      <c r="AJ877" s="211"/>
      <c r="AK877" s="211"/>
      <c r="AL877" s="211"/>
      <c r="AM877" s="211"/>
      <c r="AN877" s="211"/>
      <c r="AO877" s="211"/>
      <c r="AP877" s="211"/>
      <c r="AQ877" s="211"/>
      <c r="AR877" s="211"/>
      <c r="AS877" s="211"/>
      <c r="AT877" s="211"/>
      <c r="AU877" s="211"/>
      <c r="AV877" s="211"/>
      <c r="AW877" s="211"/>
      <c r="AX877" s="211"/>
      <c r="AY877" s="211"/>
      <c r="AZ877" s="211"/>
      <c r="BA877" s="211"/>
      <c r="BB877" s="211"/>
      <c r="BC877" s="211"/>
      <c r="BD877" s="211"/>
      <c r="BE877" s="211"/>
      <c r="BF877" s="211"/>
      <c r="BG877" s="211"/>
    </row>
    <row r="878" spans="1:59" ht="12.75" customHeight="1">
      <c r="A878" s="211"/>
      <c r="B878" s="2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G878" s="211"/>
      <c r="AH878" s="211"/>
      <c r="AI878" s="211"/>
      <c r="AJ878" s="211"/>
      <c r="AK878" s="211"/>
      <c r="AL878" s="211"/>
      <c r="AM878" s="211"/>
      <c r="AN878" s="211"/>
      <c r="AO878" s="211"/>
      <c r="AP878" s="211"/>
      <c r="AQ878" s="211"/>
      <c r="AR878" s="211"/>
      <c r="AS878" s="211"/>
      <c r="AT878" s="211"/>
      <c r="AU878" s="211"/>
      <c r="AV878" s="211"/>
      <c r="AW878" s="211"/>
      <c r="AX878" s="211"/>
      <c r="AY878" s="211"/>
      <c r="AZ878" s="211"/>
      <c r="BA878" s="211"/>
      <c r="BB878" s="211"/>
      <c r="BC878" s="211"/>
      <c r="BD878" s="211"/>
      <c r="BE878" s="211"/>
      <c r="BF878" s="211"/>
      <c r="BG878" s="211"/>
    </row>
    <row r="879" spans="1:59" ht="12.75" customHeight="1">
      <c r="A879" s="211"/>
      <c r="B879" s="2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G879" s="211"/>
      <c r="AH879" s="211"/>
      <c r="AI879" s="211"/>
      <c r="AJ879" s="211"/>
      <c r="AK879" s="211"/>
      <c r="AL879" s="211"/>
      <c r="AM879" s="211"/>
      <c r="AN879" s="211"/>
      <c r="AO879" s="211"/>
      <c r="AP879" s="211"/>
      <c r="AQ879" s="211"/>
      <c r="AR879" s="211"/>
      <c r="AS879" s="211"/>
      <c r="AT879" s="211"/>
      <c r="AU879" s="211"/>
      <c r="AV879" s="211"/>
      <c r="AW879" s="211"/>
      <c r="AX879" s="211"/>
      <c r="AY879" s="211"/>
      <c r="AZ879" s="211"/>
      <c r="BA879" s="211"/>
      <c r="BB879" s="211"/>
      <c r="BC879" s="211"/>
      <c r="BD879" s="211"/>
      <c r="BE879" s="211"/>
      <c r="BF879" s="211"/>
      <c r="BG879" s="211"/>
    </row>
    <row r="880" spans="1:59" ht="12.75" customHeight="1">
      <c r="A880" s="211"/>
      <c r="B880" s="2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G880" s="211"/>
      <c r="AH880" s="211"/>
      <c r="AI880" s="211"/>
      <c r="AJ880" s="211"/>
      <c r="AK880" s="211"/>
      <c r="AL880" s="211"/>
      <c r="AM880" s="211"/>
      <c r="AN880" s="211"/>
      <c r="AO880" s="211"/>
      <c r="AP880" s="211"/>
      <c r="AQ880" s="211"/>
      <c r="AR880" s="211"/>
      <c r="AS880" s="211"/>
      <c r="AT880" s="211"/>
      <c r="AU880" s="211"/>
      <c r="AV880" s="211"/>
      <c r="AW880" s="211"/>
      <c r="AX880" s="211"/>
      <c r="AY880" s="211"/>
      <c r="AZ880" s="211"/>
      <c r="BA880" s="211"/>
      <c r="BB880" s="211"/>
      <c r="BC880" s="211"/>
      <c r="BD880" s="211"/>
      <c r="BE880" s="211"/>
      <c r="BF880" s="211"/>
      <c r="BG880" s="211"/>
    </row>
    <row r="881" spans="1:59" ht="12.75" customHeight="1">
      <c r="A881" s="211"/>
      <c r="B881" s="2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G881" s="211"/>
      <c r="AH881" s="211"/>
      <c r="AI881" s="211"/>
      <c r="AJ881" s="211"/>
      <c r="AK881" s="211"/>
      <c r="AL881" s="211"/>
      <c r="AM881" s="211"/>
      <c r="AN881" s="211"/>
      <c r="AO881" s="211"/>
      <c r="AP881" s="211"/>
      <c r="AQ881" s="211"/>
      <c r="AR881" s="211"/>
      <c r="AS881" s="211"/>
      <c r="AT881" s="211"/>
      <c r="AU881" s="211"/>
      <c r="AV881" s="211"/>
      <c r="AW881" s="211"/>
      <c r="AX881" s="211"/>
      <c r="AY881" s="211"/>
      <c r="AZ881" s="211"/>
      <c r="BA881" s="211"/>
      <c r="BB881" s="211"/>
      <c r="BC881" s="211"/>
      <c r="BD881" s="211"/>
      <c r="BE881" s="211"/>
      <c r="BF881" s="211"/>
      <c r="BG881" s="211"/>
    </row>
    <row r="882" spans="1:59" ht="12.75" customHeight="1">
      <c r="A882" s="211"/>
      <c r="B882" s="2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G882" s="211"/>
      <c r="AH882" s="211"/>
      <c r="AI882" s="211"/>
      <c r="AJ882" s="211"/>
      <c r="AK882" s="211"/>
      <c r="AL882" s="211"/>
      <c r="AM882" s="211"/>
      <c r="AN882" s="211"/>
      <c r="AO882" s="211"/>
      <c r="AP882" s="211"/>
      <c r="AQ882" s="211"/>
      <c r="AR882" s="211"/>
      <c r="AS882" s="211"/>
      <c r="AT882" s="211"/>
      <c r="AU882" s="211"/>
      <c r="AV882" s="211"/>
      <c r="AW882" s="211"/>
      <c r="AX882" s="211"/>
      <c r="AY882" s="211"/>
      <c r="AZ882" s="211"/>
      <c r="BA882" s="211"/>
      <c r="BB882" s="211"/>
      <c r="BC882" s="211"/>
      <c r="BD882" s="211"/>
      <c r="BE882" s="211"/>
      <c r="BF882" s="211"/>
      <c r="BG882" s="211"/>
    </row>
    <row r="883" spans="1:59" ht="12.75" customHeight="1">
      <c r="A883" s="211"/>
      <c r="B883" s="2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G883" s="211"/>
      <c r="AH883" s="211"/>
      <c r="AI883" s="211"/>
      <c r="AJ883" s="211"/>
      <c r="AK883" s="211"/>
      <c r="AL883" s="211"/>
      <c r="AM883" s="211"/>
      <c r="AN883" s="211"/>
      <c r="AO883" s="211"/>
      <c r="AP883" s="211"/>
      <c r="AQ883" s="211"/>
      <c r="AR883" s="211"/>
      <c r="AS883" s="211"/>
      <c r="AT883" s="211"/>
      <c r="AU883" s="211"/>
      <c r="AV883" s="211"/>
      <c r="AW883" s="211"/>
      <c r="AX883" s="211"/>
      <c r="AY883" s="211"/>
      <c r="AZ883" s="211"/>
      <c r="BA883" s="211"/>
      <c r="BB883" s="211"/>
      <c r="BC883" s="211"/>
      <c r="BD883" s="211"/>
      <c r="BE883" s="211"/>
      <c r="BF883" s="211"/>
      <c r="BG883" s="211"/>
    </row>
    <row r="884" spans="1:59" ht="12.75" customHeight="1">
      <c r="A884" s="211"/>
      <c r="B884" s="2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G884" s="211"/>
      <c r="AH884" s="211"/>
      <c r="AI884" s="211"/>
      <c r="AJ884" s="211"/>
      <c r="AK884" s="211"/>
      <c r="AL884" s="211"/>
      <c r="AM884" s="211"/>
      <c r="AN884" s="211"/>
      <c r="AO884" s="211"/>
      <c r="AP884" s="211"/>
      <c r="AQ884" s="211"/>
      <c r="AR884" s="211"/>
      <c r="AS884" s="211"/>
      <c r="AT884" s="211"/>
      <c r="AU884" s="211"/>
      <c r="AV884" s="211"/>
      <c r="AW884" s="211"/>
      <c r="AX884" s="211"/>
      <c r="AY884" s="211"/>
      <c r="AZ884" s="211"/>
      <c r="BA884" s="211"/>
      <c r="BB884" s="211"/>
      <c r="BC884" s="211"/>
      <c r="BD884" s="211"/>
      <c r="BE884" s="211"/>
      <c r="BF884" s="211"/>
      <c r="BG884" s="211"/>
    </row>
    <row r="885" spans="1:59" ht="12.75" customHeight="1">
      <c r="A885" s="211"/>
      <c r="B885" s="2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G885" s="211"/>
      <c r="AH885" s="211"/>
      <c r="AI885" s="211"/>
      <c r="AJ885" s="211"/>
      <c r="AK885" s="211"/>
      <c r="AL885" s="211"/>
      <c r="AM885" s="211"/>
      <c r="AN885" s="211"/>
      <c r="AO885" s="211"/>
      <c r="AP885" s="211"/>
      <c r="AQ885" s="211"/>
      <c r="AR885" s="211"/>
      <c r="AS885" s="211"/>
      <c r="AT885" s="211"/>
      <c r="AU885" s="211"/>
      <c r="AV885" s="211"/>
      <c r="AW885" s="211"/>
      <c r="AX885" s="211"/>
      <c r="AY885" s="211"/>
      <c r="AZ885" s="211"/>
      <c r="BA885" s="211"/>
      <c r="BB885" s="211"/>
      <c r="BC885" s="211"/>
      <c r="BD885" s="211"/>
      <c r="BE885" s="211"/>
      <c r="BF885" s="211"/>
      <c r="BG885" s="211"/>
    </row>
    <row r="886" spans="1:59" ht="12.75" customHeight="1">
      <c r="A886" s="211"/>
      <c r="B886" s="2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G886" s="211"/>
      <c r="AH886" s="211"/>
      <c r="AI886" s="211"/>
      <c r="AJ886" s="211"/>
      <c r="AK886" s="211"/>
      <c r="AL886" s="211"/>
      <c r="AM886" s="211"/>
      <c r="AN886" s="211"/>
      <c r="AO886" s="211"/>
      <c r="AP886" s="211"/>
      <c r="AQ886" s="211"/>
      <c r="AR886" s="211"/>
      <c r="AS886" s="211"/>
      <c r="AT886" s="211"/>
      <c r="AU886" s="211"/>
      <c r="AV886" s="211"/>
      <c r="AW886" s="211"/>
      <c r="AX886" s="211"/>
      <c r="AY886" s="211"/>
      <c r="AZ886" s="211"/>
      <c r="BA886" s="211"/>
      <c r="BB886" s="211"/>
      <c r="BC886" s="211"/>
      <c r="BD886" s="211"/>
      <c r="BE886" s="211"/>
      <c r="BF886" s="211"/>
      <c r="BG886" s="211"/>
    </row>
    <row r="887" spans="1:59" ht="12.75" customHeight="1">
      <c r="A887" s="211"/>
      <c r="B887" s="2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G887" s="211"/>
      <c r="AH887" s="211"/>
      <c r="AI887" s="211"/>
      <c r="AJ887" s="211"/>
      <c r="AK887" s="211"/>
      <c r="AL887" s="211"/>
      <c r="AM887" s="211"/>
      <c r="AN887" s="211"/>
      <c r="AO887" s="211"/>
      <c r="AP887" s="211"/>
      <c r="AQ887" s="211"/>
      <c r="AR887" s="211"/>
      <c r="AS887" s="211"/>
      <c r="AT887" s="211"/>
      <c r="AU887" s="211"/>
      <c r="AV887" s="211"/>
      <c r="AW887" s="211"/>
      <c r="AX887" s="211"/>
      <c r="AY887" s="211"/>
      <c r="AZ887" s="211"/>
      <c r="BA887" s="211"/>
      <c r="BB887" s="211"/>
      <c r="BC887" s="211"/>
      <c r="BD887" s="211"/>
      <c r="BE887" s="211"/>
      <c r="BF887" s="211"/>
      <c r="BG887" s="211"/>
    </row>
    <row r="888" spans="1:59" ht="12.75" customHeight="1">
      <c r="A888" s="211"/>
      <c r="B888" s="2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G888" s="211"/>
      <c r="AH888" s="211"/>
      <c r="AI888" s="211"/>
      <c r="AJ888" s="211"/>
      <c r="AK888" s="211"/>
      <c r="AL888" s="211"/>
      <c r="AM888" s="211"/>
      <c r="AN888" s="211"/>
      <c r="AO888" s="211"/>
      <c r="AP888" s="211"/>
      <c r="AQ888" s="211"/>
      <c r="AR888" s="211"/>
      <c r="AS888" s="211"/>
      <c r="AT888" s="211"/>
      <c r="AU888" s="211"/>
      <c r="AV888" s="211"/>
      <c r="AW888" s="211"/>
      <c r="AX888" s="211"/>
      <c r="AY888" s="211"/>
      <c r="AZ888" s="211"/>
      <c r="BA888" s="211"/>
      <c r="BB888" s="211"/>
      <c r="BC888" s="211"/>
      <c r="BD888" s="211"/>
      <c r="BE888" s="211"/>
      <c r="BF888" s="211"/>
      <c r="BG888" s="211"/>
    </row>
    <row r="889" spans="1:59" ht="12.75" customHeight="1">
      <c r="A889" s="211"/>
      <c r="B889" s="2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11"/>
      <c r="AK889" s="211"/>
      <c r="AL889" s="211"/>
      <c r="AM889" s="211"/>
      <c r="AN889" s="211"/>
      <c r="AO889" s="211"/>
      <c r="AP889" s="211"/>
      <c r="AQ889" s="211"/>
      <c r="AR889" s="211"/>
      <c r="AS889" s="211"/>
      <c r="AT889" s="211"/>
      <c r="AU889" s="211"/>
      <c r="AV889" s="211"/>
      <c r="AW889" s="211"/>
      <c r="AX889" s="211"/>
      <c r="AY889" s="211"/>
      <c r="AZ889" s="211"/>
      <c r="BA889" s="211"/>
      <c r="BB889" s="211"/>
      <c r="BC889" s="211"/>
      <c r="BD889" s="211"/>
      <c r="BE889" s="211"/>
      <c r="BF889" s="211"/>
      <c r="BG889" s="211"/>
    </row>
    <row r="890" spans="1:59" ht="12.75" customHeight="1">
      <c r="A890" s="211"/>
      <c r="B890" s="2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G890" s="211"/>
      <c r="AH890" s="211"/>
      <c r="AI890" s="211"/>
      <c r="AJ890" s="211"/>
      <c r="AK890" s="211"/>
      <c r="AL890" s="211"/>
      <c r="AM890" s="211"/>
      <c r="AN890" s="211"/>
      <c r="AO890" s="211"/>
      <c r="AP890" s="211"/>
      <c r="AQ890" s="211"/>
      <c r="AR890" s="211"/>
      <c r="AS890" s="211"/>
      <c r="AT890" s="211"/>
      <c r="AU890" s="211"/>
      <c r="AV890" s="211"/>
      <c r="AW890" s="211"/>
      <c r="AX890" s="211"/>
      <c r="AY890" s="211"/>
      <c r="AZ890" s="211"/>
      <c r="BA890" s="211"/>
      <c r="BB890" s="211"/>
      <c r="BC890" s="211"/>
      <c r="BD890" s="211"/>
      <c r="BE890" s="211"/>
      <c r="BF890" s="211"/>
      <c r="BG890" s="211"/>
    </row>
    <row r="891" spans="1:59" ht="12.75" customHeight="1">
      <c r="A891" s="211"/>
      <c r="B891" s="2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G891" s="211"/>
      <c r="AH891" s="211"/>
      <c r="AI891" s="211"/>
      <c r="AJ891" s="211"/>
      <c r="AK891" s="211"/>
      <c r="AL891" s="211"/>
      <c r="AM891" s="211"/>
      <c r="AN891" s="211"/>
      <c r="AO891" s="211"/>
      <c r="AP891" s="211"/>
      <c r="AQ891" s="211"/>
      <c r="AR891" s="211"/>
      <c r="AS891" s="211"/>
      <c r="AT891" s="211"/>
      <c r="AU891" s="211"/>
      <c r="AV891" s="211"/>
      <c r="AW891" s="211"/>
      <c r="AX891" s="211"/>
      <c r="AY891" s="211"/>
      <c r="AZ891" s="211"/>
      <c r="BA891" s="211"/>
      <c r="BB891" s="211"/>
      <c r="BC891" s="211"/>
      <c r="BD891" s="211"/>
      <c r="BE891" s="211"/>
      <c r="BF891" s="211"/>
      <c r="BG891" s="211"/>
    </row>
    <row r="892" spans="1:59" ht="12.75" customHeight="1">
      <c r="A892" s="211"/>
      <c r="B892" s="2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G892" s="211"/>
      <c r="AH892" s="211"/>
      <c r="AI892" s="211"/>
      <c r="AJ892" s="211"/>
      <c r="AK892" s="211"/>
      <c r="AL892" s="211"/>
      <c r="AM892" s="211"/>
      <c r="AN892" s="211"/>
      <c r="AO892" s="211"/>
      <c r="AP892" s="211"/>
      <c r="AQ892" s="211"/>
      <c r="AR892" s="211"/>
      <c r="AS892" s="211"/>
      <c r="AT892" s="211"/>
      <c r="AU892" s="211"/>
      <c r="AV892" s="211"/>
      <c r="AW892" s="211"/>
      <c r="AX892" s="211"/>
      <c r="AY892" s="211"/>
      <c r="AZ892" s="211"/>
      <c r="BA892" s="211"/>
      <c r="BB892" s="211"/>
      <c r="BC892" s="211"/>
      <c r="BD892" s="211"/>
      <c r="BE892" s="211"/>
      <c r="BF892" s="211"/>
      <c r="BG892" s="211"/>
    </row>
    <row r="893" spans="1:59" ht="12.75" customHeight="1">
      <c r="A893" s="211"/>
      <c r="B893" s="2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G893" s="211"/>
      <c r="AH893" s="211"/>
      <c r="AI893" s="211"/>
      <c r="AJ893" s="211"/>
      <c r="AK893" s="211"/>
      <c r="AL893" s="211"/>
      <c r="AM893" s="211"/>
      <c r="AN893" s="211"/>
      <c r="AO893" s="211"/>
      <c r="AP893" s="211"/>
      <c r="AQ893" s="211"/>
      <c r="AR893" s="211"/>
      <c r="AS893" s="211"/>
      <c r="AT893" s="211"/>
      <c r="AU893" s="211"/>
      <c r="AV893" s="211"/>
      <c r="AW893" s="211"/>
      <c r="AX893" s="211"/>
      <c r="AY893" s="211"/>
      <c r="AZ893" s="211"/>
      <c r="BA893" s="211"/>
      <c r="BB893" s="211"/>
      <c r="BC893" s="211"/>
      <c r="BD893" s="211"/>
      <c r="BE893" s="211"/>
      <c r="BF893" s="211"/>
      <c r="BG893" s="211"/>
    </row>
    <row r="894" spans="1:59" ht="12.75" customHeight="1">
      <c r="A894" s="211"/>
      <c r="B894" s="2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G894" s="211"/>
      <c r="AH894" s="211"/>
      <c r="AI894" s="211"/>
      <c r="AJ894" s="211"/>
      <c r="AK894" s="211"/>
      <c r="AL894" s="211"/>
      <c r="AM894" s="211"/>
      <c r="AN894" s="211"/>
      <c r="AO894" s="211"/>
      <c r="AP894" s="211"/>
      <c r="AQ894" s="211"/>
      <c r="AR894" s="211"/>
      <c r="AS894" s="211"/>
      <c r="AT894" s="211"/>
      <c r="AU894" s="211"/>
      <c r="AV894" s="211"/>
      <c r="AW894" s="211"/>
      <c r="AX894" s="211"/>
      <c r="AY894" s="211"/>
      <c r="AZ894" s="211"/>
      <c r="BA894" s="211"/>
      <c r="BB894" s="211"/>
      <c r="BC894" s="211"/>
      <c r="BD894" s="211"/>
      <c r="BE894" s="211"/>
      <c r="BF894" s="211"/>
      <c r="BG894" s="211"/>
    </row>
    <row r="895" spans="1:59" ht="12.75" customHeight="1">
      <c r="A895" s="211"/>
      <c r="B895" s="2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G895" s="211"/>
      <c r="AH895" s="211"/>
      <c r="AI895" s="211"/>
      <c r="AJ895" s="211"/>
      <c r="AK895" s="211"/>
      <c r="AL895" s="211"/>
      <c r="AM895" s="211"/>
      <c r="AN895" s="211"/>
      <c r="AO895" s="211"/>
      <c r="AP895" s="211"/>
      <c r="AQ895" s="211"/>
      <c r="AR895" s="211"/>
      <c r="AS895" s="211"/>
      <c r="AT895" s="211"/>
      <c r="AU895" s="211"/>
      <c r="AV895" s="211"/>
      <c r="AW895" s="211"/>
      <c r="AX895" s="211"/>
      <c r="AY895" s="211"/>
      <c r="AZ895" s="211"/>
      <c r="BA895" s="211"/>
      <c r="BB895" s="211"/>
      <c r="BC895" s="211"/>
      <c r="BD895" s="211"/>
      <c r="BE895" s="211"/>
      <c r="BF895" s="211"/>
      <c r="BG895" s="211"/>
    </row>
    <row r="896" spans="1:59" ht="12.75" customHeight="1">
      <c r="A896" s="211"/>
      <c r="B896" s="2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G896" s="211"/>
      <c r="AH896" s="211"/>
      <c r="AI896" s="211"/>
      <c r="AJ896" s="211"/>
      <c r="AK896" s="211"/>
      <c r="AL896" s="211"/>
      <c r="AM896" s="211"/>
      <c r="AN896" s="211"/>
      <c r="AO896" s="211"/>
      <c r="AP896" s="211"/>
      <c r="AQ896" s="211"/>
      <c r="AR896" s="211"/>
      <c r="AS896" s="211"/>
      <c r="AT896" s="211"/>
      <c r="AU896" s="211"/>
      <c r="AV896" s="211"/>
      <c r="AW896" s="211"/>
      <c r="AX896" s="211"/>
      <c r="AY896" s="211"/>
      <c r="AZ896" s="211"/>
      <c r="BA896" s="211"/>
      <c r="BB896" s="211"/>
      <c r="BC896" s="211"/>
      <c r="BD896" s="211"/>
      <c r="BE896" s="211"/>
      <c r="BF896" s="211"/>
      <c r="BG896" s="211"/>
    </row>
    <row r="897" spans="1:59" ht="12.75" customHeight="1">
      <c r="A897" s="211"/>
      <c r="B897" s="2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G897" s="211"/>
      <c r="AH897" s="211"/>
      <c r="AI897" s="211"/>
      <c r="AJ897" s="211"/>
      <c r="AK897" s="211"/>
      <c r="AL897" s="211"/>
      <c r="AM897" s="211"/>
      <c r="AN897" s="211"/>
      <c r="AO897" s="211"/>
      <c r="AP897" s="211"/>
      <c r="AQ897" s="211"/>
      <c r="AR897" s="211"/>
      <c r="AS897" s="211"/>
      <c r="AT897" s="211"/>
      <c r="AU897" s="211"/>
      <c r="AV897" s="211"/>
      <c r="AW897" s="211"/>
      <c r="AX897" s="211"/>
      <c r="AY897" s="211"/>
      <c r="AZ897" s="211"/>
      <c r="BA897" s="211"/>
      <c r="BB897" s="211"/>
      <c r="BC897" s="211"/>
      <c r="BD897" s="211"/>
      <c r="BE897" s="211"/>
      <c r="BF897" s="211"/>
      <c r="BG897" s="211"/>
    </row>
    <row r="898" spans="1:59" ht="12.75" customHeight="1">
      <c r="A898" s="211"/>
      <c r="B898" s="2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G898" s="211"/>
      <c r="AH898" s="211"/>
      <c r="AI898" s="211"/>
      <c r="AJ898" s="211"/>
      <c r="AK898" s="211"/>
      <c r="AL898" s="211"/>
      <c r="AM898" s="211"/>
      <c r="AN898" s="211"/>
      <c r="AO898" s="211"/>
      <c r="AP898" s="211"/>
      <c r="AQ898" s="211"/>
      <c r="AR898" s="211"/>
      <c r="AS898" s="211"/>
      <c r="AT898" s="211"/>
      <c r="AU898" s="211"/>
      <c r="AV898" s="211"/>
      <c r="AW898" s="211"/>
      <c r="AX898" s="211"/>
      <c r="AY898" s="211"/>
      <c r="AZ898" s="211"/>
      <c r="BA898" s="211"/>
      <c r="BB898" s="211"/>
      <c r="BC898" s="211"/>
      <c r="BD898" s="211"/>
      <c r="BE898" s="211"/>
      <c r="BF898" s="211"/>
      <c r="BG898" s="211"/>
    </row>
    <row r="899" spans="1:59" ht="12.75" customHeight="1">
      <c r="A899" s="211"/>
      <c r="B899" s="2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G899" s="211"/>
      <c r="AH899" s="211"/>
      <c r="AI899" s="211"/>
      <c r="AJ899" s="211"/>
      <c r="AK899" s="211"/>
      <c r="AL899" s="211"/>
      <c r="AM899" s="211"/>
      <c r="AN899" s="211"/>
      <c r="AO899" s="211"/>
      <c r="AP899" s="211"/>
      <c r="AQ899" s="211"/>
      <c r="AR899" s="211"/>
      <c r="AS899" s="211"/>
      <c r="AT899" s="211"/>
      <c r="AU899" s="211"/>
      <c r="AV899" s="211"/>
      <c r="AW899" s="211"/>
      <c r="AX899" s="211"/>
      <c r="AY899" s="211"/>
      <c r="AZ899" s="211"/>
      <c r="BA899" s="211"/>
      <c r="BB899" s="211"/>
      <c r="BC899" s="211"/>
      <c r="BD899" s="211"/>
      <c r="BE899" s="211"/>
      <c r="BF899" s="211"/>
      <c r="BG899" s="211"/>
    </row>
    <row r="900" spans="1:59" ht="12.75" customHeight="1">
      <c r="A900" s="211"/>
      <c r="B900" s="2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G900" s="211"/>
      <c r="AH900" s="211"/>
      <c r="AI900" s="211"/>
      <c r="AJ900" s="211"/>
      <c r="AK900" s="211"/>
      <c r="AL900" s="211"/>
      <c r="AM900" s="211"/>
      <c r="AN900" s="211"/>
      <c r="AO900" s="211"/>
      <c r="AP900" s="211"/>
      <c r="AQ900" s="211"/>
      <c r="AR900" s="211"/>
      <c r="AS900" s="211"/>
      <c r="AT900" s="211"/>
      <c r="AU900" s="211"/>
      <c r="AV900" s="211"/>
      <c r="AW900" s="211"/>
      <c r="AX900" s="211"/>
      <c r="AY900" s="211"/>
      <c r="AZ900" s="211"/>
      <c r="BA900" s="211"/>
      <c r="BB900" s="211"/>
      <c r="BC900" s="211"/>
      <c r="BD900" s="211"/>
      <c r="BE900" s="211"/>
      <c r="BF900" s="211"/>
      <c r="BG900" s="211"/>
    </row>
    <row r="901" spans="1:59" ht="12.75" customHeight="1">
      <c r="A901" s="211"/>
      <c r="B901" s="2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G901" s="211"/>
      <c r="AH901" s="211"/>
      <c r="AI901" s="211"/>
      <c r="AJ901" s="211"/>
      <c r="AK901" s="211"/>
      <c r="AL901" s="211"/>
      <c r="AM901" s="211"/>
      <c r="AN901" s="211"/>
      <c r="AO901" s="211"/>
      <c r="AP901" s="211"/>
      <c r="AQ901" s="211"/>
      <c r="AR901" s="211"/>
      <c r="AS901" s="211"/>
      <c r="AT901" s="211"/>
      <c r="AU901" s="211"/>
      <c r="AV901" s="211"/>
      <c r="AW901" s="211"/>
      <c r="AX901" s="211"/>
      <c r="AY901" s="211"/>
      <c r="AZ901" s="211"/>
      <c r="BA901" s="211"/>
      <c r="BB901" s="211"/>
      <c r="BC901" s="211"/>
      <c r="BD901" s="211"/>
      <c r="BE901" s="211"/>
      <c r="BF901" s="211"/>
      <c r="BG901" s="211"/>
    </row>
    <row r="902" spans="1:59" ht="12.75" customHeight="1">
      <c r="A902" s="211"/>
      <c r="B902" s="2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G902" s="211"/>
      <c r="AH902" s="211"/>
      <c r="AI902" s="211"/>
      <c r="AJ902" s="211"/>
      <c r="AK902" s="211"/>
      <c r="AL902" s="211"/>
      <c r="AM902" s="211"/>
      <c r="AN902" s="211"/>
      <c r="AO902" s="211"/>
      <c r="AP902" s="211"/>
      <c r="AQ902" s="211"/>
      <c r="AR902" s="211"/>
      <c r="AS902" s="211"/>
      <c r="AT902" s="211"/>
      <c r="AU902" s="211"/>
      <c r="AV902" s="211"/>
      <c r="AW902" s="211"/>
      <c r="AX902" s="211"/>
      <c r="AY902" s="211"/>
      <c r="AZ902" s="211"/>
      <c r="BA902" s="211"/>
      <c r="BB902" s="211"/>
      <c r="BC902" s="211"/>
      <c r="BD902" s="211"/>
      <c r="BE902" s="211"/>
      <c r="BF902" s="211"/>
      <c r="BG902" s="211"/>
    </row>
    <row r="903" spans="1:59" ht="12.75" customHeight="1">
      <c r="A903" s="211"/>
      <c r="B903" s="2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G903" s="211"/>
      <c r="AH903" s="211"/>
      <c r="AI903" s="211"/>
      <c r="AJ903" s="211"/>
      <c r="AK903" s="211"/>
      <c r="AL903" s="211"/>
      <c r="AM903" s="211"/>
      <c r="AN903" s="211"/>
      <c r="AO903" s="211"/>
      <c r="AP903" s="211"/>
      <c r="AQ903" s="211"/>
      <c r="AR903" s="211"/>
      <c r="AS903" s="211"/>
      <c r="AT903" s="211"/>
      <c r="AU903" s="211"/>
      <c r="AV903" s="211"/>
      <c r="AW903" s="211"/>
      <c r="AX903" s="211"/>
      <c r="AY903" s="211"/>
      <c r="AZ903" s="211"/>
      <c r="BA903" s="211"/>
      <c r="BB903" s="211"/>
      <c r="BC903" s="211"/>
      <c r="BD903" s="211"/>
      <c r="BE903" s="211"/>
      <c r="BF903" s="211"/>
      <c r="BG903" s="211"/>
    </row>
    <row r="904" spans="1:59" ht="12.75" customHeight="1">
      <c r="A904" s="211"/>
      <c r="B904" s="2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G904" s="211"/>
      <c r="AH904" s="211"/>
      <c r="AI904" s="211"/>
      <c r="AJ904" s="211"/>
      <c r="AK904" s="211"/>
      <c r="AL904" s="211"/>
      <c r="AM904" s="211"/>
      <c r="AN904" s="211"/>
      <c r="AO904" s="211"/>
      <c r="AP904" s="211"/>
      <c r="AQ904" s="211"/>
      <c r="AR904" s="211"/>
      <c r="AS904" s="211"/>
      <c r="AT904" s="211"/>
      <c r="AU904" s="211"/>
      <c r="AV904" s="211"/>
      <c r="AW904" s="211"/>
      <c r="AX904" s="211"/>
      <c r="AY904" s="211"/>
      <c r="AZ904" s="211"/>
      <c r="BA904" s="211"/>
      <c r="BB904" s="211"/>
      <c r="BC904" s="211"/>
      <c r="BD904" s="211"/>
      <c r="BE904" s="211"/>
      <c r="BF904" s="211"/>
      <c r="BG904" s="211"/>
    </row>
    <row r="905" spans="1:59" ht="12.75" customHeight="1">
      <c r="A905" s="211"/>
      <c r="B905" s="2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G905" s="211"/>
      <c r="AH905" s="211"/>
      <c r="AI905" s="211"/>
      <c r="AJ905" s="211"/>
      <c r="AK905" s="211"/>
      <c r="AL905" s="211"/>
      <c r="AM905" s="211"/>
      <c r="AN905" s="211"/>
      <c r="AO905" s="211"/>
      <c r="AP905" s="211"/>
      <c r="AQ905" s="211"/>
      <c r="AR905" s="211"/>
      <c r="AS905" s="211"/>
      <c r="AT905" s="211"/>
      <c r="AU905" s="211"/>
      <c r="AV905" s="211"/>
      <c r="AW905" s="211"/>
      <c r="AX905" s="211"/>
      <c r="AY905" s="211"/>
      <c r="AZ905" s="211"/>
      <c r="BA905" s="211"/>
      <c r="BB905" s="211"/>
      <c r="BC905" s="211"/>
      <c r="BD905" s="211"/>
      <c r="BE905" s="211"/>
      <c r="BF905" s="211"/>
      <c r="BG905" s="211"/>
    </row>
    <row r="906" spans="1:59" ht="12.75" customHeight="1">
      <c r="A906" s="211"/>
      <c r="B906" s="2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G906" s="211"/>
      <c r="AH906" s="211"/>
      <c r="AI906" s="211"/>
      <c r="AJ906" s="211"/>
      <c r="AK906" s="211"/>
      <c r="AL906" s="211"/>
      <c r="AM906" s="211"/>
      <c r="AN906" s="211"/>
      <c r="AO906" s="211"/>
      <c r="AP906" s="211"/>
      <c r="AQ906" s="211"/>
      <c r="AR906" s="211"/>
      <c r="AS906" s="211"/>
      <c r="AT906" s="211"/>
      <c r="AU906" s="211"/>
      <c r="AV906" s="211"/>
      <c r="AW906" s="211"/>
      <c r="AX906" s="211"/>
      <c r="AY906" s="211"/>
      <c r="AZ906" s="211"/>
      <c r="BA906" s="211"/>
      <c r="BB906" s="211"/>
      <c r="BC906" s="211"/>
      <c r="BD906" s="211"/>
      <c r="BE906" s="211"/>
      <c r="BF906" s="211"/>
      <c r="BG906" s="211"/>
    </row>
    <row r="907" spans="1:59" ht="12.75" customHeight="1">
      <c r="A907" s="211"/>
      <c r="B907" s="2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G907" s="211"/>
      <c r="AH907" s="211"/>
      <c r="AI907" s="211"/>
      <c r="AJ907" s="211"/>
      <c r="AK907" s="211"/>
      <c r="AL907" s="211"/>
      <c r="AM907" s="211"/>
      <c r="AN907" s="211"/>
      <c r="AO907" s="211"/>
      <c r="AP907" s="211"/>
      <c r="AQ907" s="211"/>
      <c r="AR907" s="211"/>
      <c r="AS907" s="211"/>
      <c r="AT907" s="211"/>
      <c r="AU907" s="211"/>
      <c r="AV907" s="211"/>
      <c r="AW907" s="211"/>
      <c r="AX907" s="211"/>
      <c r="AY907" s="211"/>
      <c r="AZ907" s="211"/>
      <c r="BA907" s="211"/>
      <c r="BB907" s="211"/>
      <c r="BC907" s="211"/>
      <c r="BD907" s="211"/>
      <c r="BE907" s="211"/>
      <c r="BF907" s="211"/>
      <c r="BG907" s="211"/>
    </row>
    <row r="908" spans="1:59" ht="12.75" customHeight="1">
      <c r="A908" s="211"/>
      <c r="B908" s="2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G908" s="211"/>
      <c r="AH908" s="211"/>
      <c r="AI908" s="211"/>
      <c r="AJ908" s="211"/>
      <c r="AK908" s="211"/>
      <c r="AL908" s="211"/>
      <c r="AM908" s="211"/>
      <c r="AN908" s="211"/>
      <c r="AO908" s="211"/>
      <c r="AP908" s="211"/>
      <c r="AQ908" s="211"/>
      <c r="AR908" s="211"/>
      <c r="AS908" s="211"/>
      <c r="AT908" s="211"/>
      <c r="AU908" s="211"/>
      <c r="AV908" s="211"/>
      <c r="AW908" s="211"/>
      <c r="AX908" s="211"/>
      <c r="AY908" s="211"/>
      <c r="AZ908" s="211"/>
      <c r="BA908" s="211"/>
      <c r="BB908" s="211"/>
      <c r="BC908" s="211"/>
      <c r="BD908" s="211"/>
      <c r="BE908" s="211"/>
      <c r="BF908" s="211"/>
      <c r="BG908" s="211"/>
    </row>
    <row r="909" spans="1:59" ht="12.75" customHeight="1">
      <c r="A909" s="211"/>
      <c r="B909" s="2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G909" s="211"/>
      <c r="AH909" s="211"/>
      <c r="AI909" s="211"/>
      <c r="AJ909" s="211"/>
      <c r="AK909" s="211"/>
      <c r="AL909" s="211"/>
      <c r="AM909" s="211"/>
      <c r="AN909" s="211"/>
      <c r="AO909" s="211"/>
      <c r="AP909" s="211"/>
      <c r="AQ909" s="211"/>
      <c r="AR909" s="211"/>
      <c r="AS909" s="211"/>
      <c r="AT909" s="211"/>
      <c r="AU909" s="211"/>
      <c r="AV909" s="211"/>
      <c r="AW909" s="211"/>
      <c r="AX909" s="211"/>
      <c r="AY909" s="211"/>
      <c r="AZ909" s="211"/>
      <c r="BA909" s="211"/>
      <c r="BB909" s="211"/>
      <c r="BC909" s="211"/>
      <c r="BD909" s="211"/>
      <c r="BE909" s="211"/>
      <c r="BF909" s="211"/>
      <c r="BG909" s="211"/>
    </row>
    <row r="910" spans="1:59" ht="12.75" customHeight="1">
      <c r="A910" s="211"/>
      <c r="B910" s="2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G910" s="211"/>
      <c r="AH910" s="211"/>
      <c r="AI910" s="211"/>
      <c r="AJ910" s="211"/>
      <c r="AK910" s="211"/>
      <c r="AL910" s="211"/>
      <c r="AM910" s="211"/>
      <c r="AN910" s="211"/>
      <c r="AO910" s="211"/>
      <c r="AP910" s="211"/>
      <c r="AQ910" s="211"/>
      <c r="AR910" s="211"/>
      <c r="AS910" s="211"/>
      <c r="AT910" s="211"/>
      <c r="AU910" s="211"/>
      <c r="AV910" s="211"/>
      <c r="AW910" s="211"/>
      <c r="AX910" s="211"/>
      <c r="AY910" s="211"/>
      <c r="AZ910" s="211"/>
      <c r="BA910" s="211"/>
      <c r="BB910" s="211"/>
      <c r="BC910" s="211"/>
      <c r="BD910" s="211"/>
      <c r="BE910" s="211"/>
      <c r="BF910" s="211"/>
      <c r="BG910" s="211"/>
    </row>
    <row r="911" spans="1:59" ht="12.75" customHeight="1">
      <c r="A911" s="211"/>
      <c r="B911" s="2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G911" s="211"/>
      <c r="AH911" s="211"/>
      <c r="AI911" s="211"/>
      <c r="AJ911" s="211"/>
      <c r="AK911" s="211"/>
      <c r="AL911" s="211"/>
      <c r="AM911" s="211"/>
      <c r="AN911" s="211"/>
      <c r="AO911" s="211"/>
      <c r="AP911" s="211"/>
      <c r="AQ911" s="211"/>
      <c r="AR911" s="211"/>
      <c r="AS911" s="211"/>
      <c r="AT911" s="211"/>
      <c r="AU911" s="211"/>
      <c r="AV911" s="211"/>
      <c r="AW911" s="211"/>
      <c r="AX911" s="211"/>
      <c r="AY911" s="211"/>
      <c r="AZ911" s="211"/>
      <c r="BA911" s="211"/>
      <c r="BB911" s="211"/>
      <c r="BC911" s="211"/>
      <c r="BD911" s="211"/>
      <c r="BE911" s="211"/>
      <c r="BF911" s="211"/>
      <c r="BG911" s="211"/>
    </row>
    <row r="912" spans="1:59" ht="12.75" customHeight="1">
      <c r="A912" s="211"/>
      <c r="B912" s="2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G912" s="211"/>
      <c r="AH912" s="211"/>
      <c r="AI912" s="211"/>
      <c r="AJ912" s="211"/>
      <c r="AK912" s="211"/>
      <c r="AL912" s="211"/>
      <c r="AM912" s="211"/>
      <c r="AN912" s="211"/>
      <c r="AO912" s="211"/>
      <c r="AP912" s="211"/>
      <c r="AQ912" s="211"/>
      <c r="AR912" s="211"/>
      <c r="AS912" s="211"/>
      <c r="AT912" s="211"/>
      <c r="AU912" s="211"/>
      <c r="AV912" s="211"/>
      <c r="AW912" s="211"/>
      <c r="AX912" s="211"/>
      <c r="AY912" s="211"/>
      <c r="AZ912" s="211"/>
      <c r="BA912" s="211"/>
      <c r="BB912" s="211"/>
      <c r="BC912" s="211"/>
      <c r="BD912" s="211"/>
      <c r="BE912" s="211"/>
      <c r="BF912" s="211"/>
      <c r="BG912" s="211"/>
    </row>
    <row r="913" spans="1:59" ht="12.75" customHeight="1">
      <c r="A913" s="211"/>
      <c r="B913" s="2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G913" s="211"/>
      <c r="AH913" s="211"/>
      <c r="AI913" s="211"/>
      <c r="AJ913" s="211"/>
      <c r="AK913" s="211"/>
      <c r="AL913" s="211"/>
      <c r="AM913" s="211"/>
      <c r="AN913" s="211"/>
      <c r="AO913" s="211"/>
      <c r="AP913" s="211"/>
      <c r="AQ913" s="211"/>
      <c r="AR913" s="211"/>
      <c r="AS913" s="211"/>
      <c r="AT913" s="211"/>
      <c r="AU913" s="211"/>
      <c r="AV913" s="211"/>
      <c r="AW913" s="211"/>
      <c r="AX913" s="211"/>
      <c r="AY913" s="211"/>
      <c r="AZ913" s="211"/>
      <c r="BA913" s="211"/>
      <c r="BB913" s="211"/>
      <c r="BC913" s="211"/>
      <c r="BD913" s="211"/>
      <c r="BE913" s="211"/>
      <c r="BF913" s="211"/>
      <c r="BG913" s="211"/>
    </row>
    <row r="914" spans="1:59" ht="12.75" customHeight="1">
      <c r="A914" s="211"/>
      <c r="B914" s="2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G914" s="211"/>
      <c r="AH914" s="211"/>
      <c r="AI914" s="211"/>
      <c r="AJ914" s="211"/>
      <c r="AK914" s="211"/>
      <c r="AL914" s="211"/>
      <c r="AM914" s="211"/>
      <c r="AN914" s="211"/>
      <c r="AO914" s="211"/>
      <c r="AP914" s="211"/>
      <c r="AQ914" s="211"/>
      <c r="AR914" s="211"/>
      <c r="AS914" s="211"/>
      <c r="AT914" s="211"/>
      <c r="AU914" s="211"/>
      <c r="AV914" s="211"/>
      <c r="AW914" s="211"/>
      <c r="AX914" s="211"/>
      <c r="AY914" s="211"/>
      <c r="AZ914" s="211"/>
      <c r="BA914" s="211"/>
      <c r="BB914" s="211"/>
      <c r="BC914" s="211"/>
      <c r="BD914" s="211"/>
      <c r="BE914" s="211"/>
      <c r="BF914" s="211"/>
      <c r="BG914" s="211"/>
    </row>
    <row r="915" spans="1:59" ht="12.75" customHeight="1">
      <c r="A915" s="211"/>
      <c r="B915" s="2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G915" s="211"/>
      <c r="AH915" s="211"/>
      <c r="AI915" s="211"/>
      <c r="AJ915" s="211"/>
      <c r="AK915" s="211"/>
      <c r="AL915" s="211"/>
      <c r="AM915" s="211"/>
      <c r="AN915" s="211"/>
      <c r="AO915" s="211"/>
      <c r="AP915" s="211"/>
      <c r="AQ915" s="211"/>
      <c r="AR915" s="211"/>
      <c r="AS915" s="211"/>
      <c r="AT915" s="211"/>
      <c r="AU915" s="211"/>
      <c r="AV915" s="211"/>
      <c r="AW915" s="211"/>
      <c r="AX915" s="211"/>
      <c r="AY915" s="211"/>
      <c r="AZ915" s="211"/>
      <c r="BA915" s="211"/>
      <c r="BB915" s="211"/>
      <c r="BC915" s="211"/>
      <c r="BD915" s="211"/>
      <c r="BE915" s="211"/>
      <c r="BF915" s="211"/>
      <c r="BG915" s="211"/>
    </row>
    <row r="916" spans="1:59" ht="12.75" customHeight="1">
      <c r="A916" s="211"/>
      <c r="B916" s="2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G916" s="211"/>
      <c r="AH916" s="211"/>
      <c r="AI916" s="211"/>
      <c r="AJ916" s="211"/>
      <c r="AK916" s="211"/>
      <c r="AL916" s="211"/>
      <c r="AM916" s="211"/>
      <c r="AN916" s="211"/>
      <c r="AO916" s="211"/>
      <c r="AP916" s="211"/>
      <c r="AQ916" s="211"/>
      <c r="AR916" s="211"/>
      <c r="AS916" s="211"/>
      <c r="AT916" s="211"/>
      <c r="AU916" s="211"/>
      <c r="AV916" s="211"/>
      <c r="AW916" s="211"/>
      <c r="AX916" s="211"/>
      <c r="AY916" s="211"/>
      <c r="AZ916" s="211"/>
      <c r="BA916" s="211"/>
      <c r="BB916" s="211"/>
      <c r="BC916" s="211"/>
      <c r="BD916" s="211"/>
      <c r="BE916" s="211"/>
      <c r="BF916" s="211"/>
      <c r="BG916" s="211"/>
    </row>
    <row r="917" spans="1:59" ht="12.75" customHeight="1">
      <c r="A917" s="211"/>
      <c r="B917" s="2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11"/>
      <c r="AK917" s="211"/>
      <c r="AL917" s="211"/>
      <c r="AM917" s="211"/>
      <c r="AN917" s="211"/>
      <c r="AO917" s="211"/>
      <c r="AP917" s="211"/>
      <c r="AQ917" s="211"/>
      <c r="AR917" s="211"/>
      <c r="AS917" s="211"/>
      <c r="AT917" s="211"/>
      <c r="AU917" s="211"/>
      <c r="AV917" s="211"/>
      <c r="AW917" s="211"/>
      <c r="AX917" s="211"/>
      <c r="AY917" s="211"/>
      <c r="AZ917" s="211"/>
      <c r="BA917" s="211"/>
      <c r="BB917" s="211"/>
      <c r="BC917" s="211"/>
      <c r="BD917" s="211"/>
      <c r="BE917" s="211"/>
      <c r="BF917" s="211"/>
      <c r="BG917" s="211"/>
    </row>
    <row r="918" spans="1:59" ht="12.75" customHeight="1">
      <c r="A918" s="211"/>
      <c r="B918" s="2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G918" s="211"/>
      <c r="AH918" s="211"/>
      <c r="AI918" s="211"/>
      <c r="AJ918" s="211"/>
      <c r="AK918" s="211"/>
      <c r="AL918" s="211"/>
      <c r="AM918" s="211"/>
      <c r="AN918" s="211"/>
      <c r="AO918" s="211"/>
      <c r="AP918" s="211"/>
      <c r="AQ918" s="211"/>
      <c r="AR918" s="211"/>
      <c r="AS918" s="211"/>
      <c r="AT918" s="211"/>
      <c r="AU918" s="211"/>
      <c r="AV918" s="211"/>
      <c r="AW918" s="211"/>
      <c r="AX918" s="211"/>
      <c r="AY918" s="211"/>
      <c r="AZ918" s="211"/>
      <c r="BA918" s="211"/>
      <c r="BB918" s="211"/>
      <c r="BC918" s="211"/>
      <c r="BD918" s="211"/>
      <c r="BE918" s="211"/>
      <c r="BF918" s="211"/>
      <c r="BG918" s="211"/>
    </row>
    <row r="919" spans="1:59" ht="12.75" customHeight="1">
      <c r="A919" s="211"/>
      <c r="B919" s="2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G919" s="211"/>
      <c r="AH919" s="211"/>
      <c r="AI919" s="211"/>
      <c r="AJ919" s="211"/>
      <c r="AK919" s="211"/>
      <c r="AL919" s="211"/>
      <c r="AM919" s="211"/>
      <c r="AN919" s="211"/>
      <c r="AO919" s="211"/>
      <c r="AP919" s="211"/>
      <c r="AQ919" s="211"/>
      <c r="AR919" s="211"/>
      <c r="AS919" s="211"/>
      <c r="AT919" s="211"/>
      <c r="AU919" s="211"/>
      <c r="AV919" s="211"/>
      <c r="AW919" s="211"/>
      <c r="AX919" s="211"/>
      <c r="AY919" s="211"/>
      <c r="AZ919" s="211"/>
      <c r="BA919" s="211"/>
      <c r="BB919" s="211"/>
      <c r="BC919" s="211"/>
      <c r="BD919" s="211"/>
      <c r="BE919" s="211"/>
      <c r="BF919" s="211"/>
      <c r="BG919" s="211"/>
    </row>
    <row r="920" spans="1:59" ht="12.75" customHeight="1">
      <c r="A920" s="211"/>
      <c r="B920" s="2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G920" s="211"/>
      <c r="AH920" s="211"/>
      <c r="AI920" s="211"/>
      <c r="AJ920" s="211"/>
      <c r="AK920" s="211"/>
      <c r="AL920" s="211"/>
      <c r="AM920" s="211"/>
      <c r="AN920" s="211"/>
      <c r="AO920" s="211"/>
      <c r="AP920" s="211"/>
      <c r="AQ920" s="211"/>
      <c r="AR920" s="211"/>
      <c r="AS920" s="211"/>
      <c r="AT920" s="211"/>
      <c r="AU920" s="211"/>
      <c r="AV920" s="211"/>
      <c r="AW920" s="211"/>
      <c r="AX920" s="211"/>
      <c r="AY920" s="211"/>
      <c r="AZ920" s="211"/>
      <c r="BA920" s="211"/>
      <c r="BB920" s="211"/>
      <c r="BC920" s="211"/>
      <c r="BD920" s="211"/>
      <c r="BE920" s="211"/>
      <c r="BF920" s="211"/>
      <c r="BG920" s="211"/>
    </row>
    <row r="921" spans="1:59" ht="12.75" customHeight="1">
      <c r="A921" s="211"/>
      <c r="B921" s="2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11"/>
      <c r="AK921" s="211"/>
      <c r="AL921" s="211"/>
      <c r="AM921" s="211"/>
      <c r="AN921" s="211"/>
      <c r="AO921" s="211"/>
      <c r="AP921" s="211"/>
      <c r="AQ921" s="211"/>
      <c r="AR921" s="211"/>
      <c r="AS921" s="211"/>
      <c r="AT921" s="211"/>
      <c r="AU921" s="211"/>
      <c r="AV921" s="211"/>
      <c r="AW921" s="211"/>
      <c r="AX921" s="211"/>
      <c r="AY921" s="211"/>
      <c r="AZ921" s="211"/>
      <c r="BA921" s="211"/>
      <c r="BB921" s="211"/>
      <c r="BC921" s="211"/>
      <c r="BD921" s="211"/>
      <c r="BE921" s="211"/>
      <c r="BF921" s="211"/>
      <c r="BG921" s="211"/>
    </row>
    <row r="922" spans="1:59" ht="12.75" customHeight="1">
      <c r="A922" s="211"/>
      <c r="B922" s="2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G922" s="211"/>
      <c r="AH922" s="211"/>
      <c r="AI922" s="211"/>
      <c r="AJ922" s="211"/>
      <c r="AK922" s="211"/>
      <c r="AL922" s="211"/>
      <c r="AM922" s="211"/>
      <c r="AN922" s="211"/>
      <c r="AO922" s="211"/>
      <c r="AP922" s="211"/>
      <c r="AQ922" s="211"/>
      <c r="AR922" s="211"/>
      <c r="AS922" s="211"/>
      <c r="AT922" s="211"/>
      <c r="AU922" s="211"/>
      <c r="AV922" s="211"/>
      <c r="AW922" s="211"/>
      <c r="AX922" s="211"/>
      <c r="AY922" s="211"/>
      <c r="AZ922" s="211"/>
      <c r="BA922" s="211"/>
      <c r="BB922" s="211"/>
      <c r="BC922" s="211"/>
      <c r="BD922" s="211"/>
      <c r="BE922" s="211"/>
      <c r="BF922" s="211"/>
      <c r="BG922" s="211"/>
    </row>
    <row r="923" spans="1:59" ht="12.75" customHeight="1">
      <c r="A923" s="211"/>
      <c r="B923" s="2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11"/>
      <c r="AK923" s="211"/>
      <c r="AL923" s="211"/>
      <c r="AM923" s="211"/>
      <c r="AN923" s="211"/>
      <c r="AO923" s="211"/>
      <c r="AP923" s="211"/>
      <c r="AQ923" s="211"/>
      <c r="AR923" s="211"/>
      <c r="AS923" s="211"/>
      <c r="AT923" s="211"/>
      <c r="AU923" s="211"/>
      <c r="AV923" s="211"/>
      <c r="AW923" s="211"/>
      <c r="AX923" s="211"/>
      <c r="AY923" s="211"/>
      <c r="AZ923" s="211"/>
      <c r="BA923" s="211"/>
      <c r="BB923" s="211"/>
      <c r="BC923" s="211"/>
      <c r="BD923" s="211"/>
      <c r="BE923" s="211"/>
      <c r="BF923" s="211"/>
      <c r="BG923" s="211"/>
    </row>
    <row r="924" spans="1:59" ht="12.75" customHeight="1">
      <c r="A924" s="211"/>
      <c r="B924" s="2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1"/>
      <c r="AT924" s="211"/>
      <c r="AU924" s="211"/>
      <c r="AV924" s="211"/>
      <c r="AW924" s="211"/>
      <c r="AX924" s="211"/>
      <c r="AY924" s="211"/>
      <c r="AZ924" s="211"/>
      <c r="BA924" s="211"/>
      <c r="BB924" s="211"/>
      <c r="BC924" s="211"/>
      <c r="BD924" s="211"/>
      <c r="BE924" s="211"/>
      <c r="BF924" s="211"/>
      <c r="BG924" s="211"/>
    </row>
    <row r="925" spans="1:59" ht="12.75" customHeight="1">
      <c r="A925" s="211"/>
      <c r="B925" s="2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1"/>
      <c r="AT925" s="211"/>
      <c r="AU925" s="211"/>
      <c r="AV925" s="211"/>
      <c r="AW925" s="211"/>
      <c r="AX925" s="211"/>
      <c r="AY925" s="211"/>
      <c r="AZ925" s="211"/>
      <c r="BA925" s="211"/>
      <c r="BB925" s="211"/>
      <c r="BC925" s="211"/>
      <c r="BD925" s="211"/>
      <c r="BE925" s="211"/>
      <c r="BF925" s="211"/>
      <c r="BG925" s="211"/>
    </row>
    <row r="926" spans="1:59" ht="12.75" customHeight="1">
      <c r="A926" s="211"/>
      <c r="B926" s="2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G926" s="211"/>
      <c r="AH926" s="211"/>
      <c r="AI926" s="211"/>
      <c r="AJ926" s="211"/>
      <c r="AK926" s="211"/>
      <c r="AL926" s="211"/>
      <c r="AM926" s="211"/>
      <c r="AN926" s="211"/>
      <c r="AO926" s="211"/>
      <c r="AP926" s="211"/>
      <c r="AQ926" s="211"/>
      <c r="AR926" s="211"/>
      <c r="AS926" s="211"/>
      <c r="AT926" s="211"/>
      <c r="AU926" s="211"/>
      <c r="AV926" s="211"/>
      <c r="AW926" s="211"/>
      <c r="AX926" s="211"/>
      <c r="AY926" s="211"/>
      <c r="AZ926" s="211"/>
      <c r="BA926" s="211"/>
      <c r="BB926" s="211"/>
      <c r="BC926" s="211"/>
      <c r="BD926" s="211"/>
      <c r="BE926" s="211"/>
      <c r="BF926" s="211"/>
      <c r="BG926" s="211"/>
    </row>
    <row r="927" spans="1:59" ht="12.75" customHeight="1">
      <c r="A927" s="211"/>
      <c r="B927" s="2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1"/>
      <c r="AT927" s="211"/>
      <c r="AU927" s="211"/>
      <c r="AV927" s="211"/>
      <c r="AW927" s="211"/>
      <c r="AX927" s="211"/>
      <c r="AY927" s="211"/>
      <c r="AZ927" s="211"/>
      <c r="BA927" s="211"/>
      <c r="BB927" s="211"/>
      <c r="BC927" s="211"/>
      <c r="BD927" s="211"/>
      <c r="BE927" s="211"/>
      <c r="BF927" s="211"/>
      <c r="BG927" s="211"/>
    </row>
    <row r="928" spans="1:59" ht="12.75" customHeight="1">
      <c r="A928" s="211"/>
      <c r="B928" s="2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G928" s="211"/>
      <c r="AH928" s="211"/>
      <c r="AI928" s="211"/>
      <c r="AJ928" s="211"/>
      <c r="AK928" s="211"/>
      <c r="AL928" s="211"/>
      <c r="AM928" s="211"/>
      <c r="AN928" s="211"/>
      <c r="AO928" s="211"/>
      <c r="AP928" s="211"/>
      <c r="AQ928" s="211"/>
      <c r="AR928" s="211"/>
      <c r="AS928" s="211"/>
      <c r="AT928" s="211"/>
      <c r="AU928" s="211"/>
      <c r="AV928" s="211"/>
      <c r="AW928" s="211"/>
      <c r="AX928" s="211"/>
      <c r="AY928" s="211"/>
      <c r="AZ928" s="211"/>
      <c r="BA928" s="211"/>
      <c r="BB928" s="211"/>
      <c r="BC928" s="211"/>
      <c r="BD928" s="211"/>
      <c r="BE928" s="211"/>
      <c r="BF928" s="211"/>
      <c r="BG928" s="211"/>
    </row>
    <row r="929" spans="1:59" ht="12.75" customHeight="1">
      <c r="A929" s="211"/>
      <c r="B929" s="2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G929" s="211"/>
      <c r="AH929" s="211"/>
      <c r="AI929" s="211"/>
      <c r="AJ929" s="211"/>
      <c r="AK929" s="211"/>
      <c r="AL929" s="211"/>
      <c r="AM929" s="211"/>
      <c r="AN929" s="211"/>
      <c r="AO929" s="211"/>
      <c r="AP929" s="211"/>
      <c r="AQ929" s="211"/>
      <c r="AR929" s="211"/>
      <c r="AS929" s="211"/>
      <c r="AT929" s="211"/>
      <c r="AU929" s="211"/>
      <c r="AV929" s="211"/>
      <c r="AW929" s="211"/>
      <c r="AX929" s="211"/>
      <c r="AY929" s="211"/>
      <c r="AZ929" s="211"/>
      <c r="BA929" s="211"/>
      <c r="BB929" s="211"/>
      <c r="BC929" s="211"/>
      <c r="BD929" s="211"/>
      <c r="BE929" s="211"/>
      <c r="BF929" s="211"/>
      <c r="BG929" s="211"/>
    </row>
    <row r="930" spans="1:59" ht="12.75" customHeight="1">
      <c r="A930" s="211"/>
      <c r="B930" s="2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G930" s="211"/>
      <c r="AH930" s="211"/>
      <c r="AI930" s="211"/>
      <c r="AJ930" s="211"/>
      <c r="AK930" s="211"/>
      <c r="AL930" s="211"/>
      <c r="AM930" s="211"/>
      <c r="AN930" s="211"/>
      <c r="AO930" s="211"/>
      <c r="AP930" s="211"/>
      <c r="AQ930" s="211"/>
      <c r="AR930" s="211"/>
      <c r="AS930" s="211"/>
      <c r="AT930" s="211"/>
      <c r="AU930" s="211"/>
      <c r="AV930" s="211"/>
      <c r="AW930" s="211"/>
      <c r="AX930" s="211"/>
      <c r="AY930" s="211"/>
      <c r="AZ930" s="211"/>
      <c r="BA930" s="211"/>
      <c r="BB930" s="211"/>
      <c r="BC930" s="211"/>
      <c r="BD930" s="211"/>
      <c r="BE930" s="211"/>
      <c r="BF930" s="211"/>
      <c r="BG930" s="211"/>
    </row>
    <row r="931" spans="1:59" ht="12.75" customHeight="1">
      <c r="A931" s="211"/>
      <c r="B931" s="2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G931" s="211"/>
      <c r="AH931" s="211"/>
      <c r="AI931" s="211"/>
      <c r="AJ931" s="211"/>
      <c r="AK931" s="211"/>
      <c r="AL931" s="211"/>
      <c r="AM931" s="211"/>
      <c r="AN931" s="211"/>
      <c r="AO931" s="211"/>
      <c r="AP931" s="211"/>
      <c r="AQ931" s="211"/>
      <c r="AR931" s="211"/>
      <c r="AS931" s="211"/>
      <c r="AT931" s="211"/>
      <c r="AU931" s="211"/>
      <c r="AV931" s="211"/>
      <c r="AW931" s="211"/>
      <c r="AX931" s="211"/>
      <c r="AY931" s="211"/>
      <c r="AZ931" s="211"/>
      <c r="BA931" s="211"/>
      <c r="BB931" s="211"/>
      <c r="BC931" s="211"/>
      <c r="BD931" s="211"/>
      <c r="BE931" s="211"/>
      <c r="BF931" s="211"/>
      <c r="BG931" s="211"/>
    </row>
    <row r="932" spans="1:59" ht="12.75" customHeight="1">
      <c r="A932" s="211"/>
      <c r="B932" s="2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G932" s="211"/>
      <c r="AH932" s="211"/>
      <c r="AI932" s="211"/>
      <c r="AJ932" s="211"/>
      <c r="AK932" s="211"/>
      <c r="AL932" s="211"/>
      <c r="AM932" s="211"/>
      <c r="AN932" s="211"/>
      <c r="AO932" s="211"/>
      <c r="AP932" s="211"/>
      <c r="AQ932" s="211"/>
      <c r="AR932" s="211"/>
      <c r="AS932" s="211"/>
      <c r="AT932" s="211"/>
      <c r="AU932" s="211"/>
      <c r="AV932" s="211"/>
      <c r="AW932" s="211"/>
      <c r="AX932" s="211"/>
      <c r="AY932" s="211"/>
      <c r="AZ932" s="211"/>
      <c r="BA932" s="211"/>
      <c r="BB932" s="211"/>
      <c r="BC932" s="211"/>
      <c r="BD932" s="211"/>
      <c r="BE932" s="211"/>
      <c r="BF932" s="211"/>
      <c r="BG932" s="211"/>
    </row>
    <row r="933" spans="1:59" ht="12.75" customHeight="1">
      <c r="A933" s="211"/>
      <c r="B933" s="2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G933" s="211"/>
      <c r="AH933" s="211"/>
      <c r="AI933" s="211"/>
      <c r="AJ933" s="211"/>
      <c r="AK933" s="211"/>
      <c r="AL933" s="211"/>
      <c r="AM933" s="211"/>
      <c r="AN933" s="211"/>
      <c r="AO933" s="211"/>
      <c r="AP933" s="211"/>
      <c r="AQ933" s="211"/>
      <c r="AR933" s="211"/>
      <c r="AS933" s="211"/>
      <c r="AT933" s="211"/>
      <c r="AU933" s="211"/>
      <c r="AV933" s="211"/>
      <c r="AW933" s="211"/>
      <c r="AX933" s="211"/>
      <c r="AY933" s="211"/>
      <c r="AZ933" s="211"/>
      <c r="BA933" s="211"/>
      <c r="BB933" s="211"/>
      <c r="BC933" s="211"/>
      <c r="BD933" s="211"/>
      <c r="BE933" s="211"/>
      <c r="BF933" s="211"/>
      <c r="BG933" s="211"/>
    </row>
    <row r="934" spans="1:59" ht="12.75" customHeight="1">
      <c r="A934" s="211"/>
      <c r="B934" s="2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G934" s="211"/>
      <c r="AH934" s="211"/>
      <c r="AI934" s="211"/>
      <c r="AJ934" s="211"/>
      <c r="AK934" s="211"/>
      <c r="AL934" s="211"/>
      <c r="AM934" s="211"/>
      <c r="AN934" s="211"/>
      <c r="AO934" s="211"/>
      <c r="AP934" s="211"/>
      <c r="AQ934" s="211"/>
      <c r="AR934" s="211"/>
      <c r="AS934" s="211"/>
      <c r="AT934" s="211"/>
      <c r="AU934" s="211"/>
      <c r="AV934" s="211"/>
      <c r="AW934" s="211"/>
      <c r="AX934" s="211"/>
      <c r="AY934" s="211"/>
      <c r="AZ934" s="211"/>
      <c r="BA934" s="211"/>
      <c r="BB934" s="211"/>
      <c r="BC934" s="211"/>
      <c r="BD934" s="211"/>
      <c r="BE934" s="211"/>
      <c r="BF934" s="211"/>
      <c r="BG934" s="211"/>
    </row>
    <row r="935" spans="1:59" ht="12.75" customHeight="1">
      <c r="A935" s="211"/>
      <c r="B935" s="2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G935" s="211"/>
      <c r="AH935" s="211"/>
      <c r="AI935" s="211"/>
      <c r="AJ935" s="211"/>
      <c r="AK935" s="211"/>
      <c r="AL935" s="211"/>
      <c r="AM935" s="211"/>
      <c r="AN935" s="211"/>
      <c r="AO935" s="211"/>
      <c r="AP935" s="211"/>
      <c r="AQ935" s="211"/>
      <c r="AR935" s="211"/>
      <c r="AS935" s="211"/>
      <c r="AT935" s="211"/>
      <c r="AU935" s="211"/>
      <c r="AV935" s="211"/>
      <c r="AW935" s="211"/>
      <c r="AX935" s="211"/>
      <c r="AY935" s="211"/>
      <c r="AZ935" s="211"/>
      <c r="BA935" s="211"/>
      <c r="BB935" s="211"/>
      <c r="BC935" s="211"/>
      <c r="BD935" s="211"/>
      <c r="BE935" s="211"/>
      <c r="BF935" s="211"/>
      <c r="BG935" s="211"/>
    </row>
    <row r="936" spans="1:59" ht="12.75" customHeight="1">
      <c r="A936" s="211"/>
      <c r="B936" s="2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G936" s="211"/>
      <c r="AH936" s="211"/>
      <c r="AI936" s="211"/>
      <c r="AJ936" s="211"/>
      <c r="AK936" s="211"/>
      <c r="AL936" s="211"/>
      <c r="AM936" s="211"/>
      <c r="AN936" s="211"/>
      <c r="AO936" s="211"/>
      <c r="AP936" s="211"/>
      <c r="AQ936" s="211"/>
      <c r="AR936" s="211"/>
      <c r="AS936" s="211"/>
      <c r="AT936" s="211"/>
      <c r="AU936" s="211"/>
      <c r="AV936" s="211"/>
      <c r="AW936" s="211"/>
      <c r="AX936" s="211"/>
      <c r="AY936" s="211"/>
      <c r="AZ936" s="211"/>
      <c r="BA936" s="211"/>
      <c r="BB936" s="211"/>
      <c r="BC936" s="211"/>
      <c r="BD936" s="211"/>
      <c r="BE936" s="211"/>
      <c r="BF936" s="211"/>
      <c r="BG936" s="211"/>
    </row>
    <row r="937" spans="1:59" ht="12.75" customHeight="1">
      <c r="A937" s="211"/>
      <c r="B937" s="2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G937" s="211"/>
      <c r="AH937" s="211"/>
      <c r="AI937" s="211"/>
      <c r="AJ937" s="211"/>
      <c r="AK937" s="211"/>
      <c r="AL937" s="211"/>
      <c r="AM937" s="211"/>
      <c r="AN937" s="211"/>
      <c r="AO937" s="211"/>
      <c r="AP937" s="211"/>
      <c r="AQ937" s="211"/>
      <c r="AR937" s="211"/>
      <c r="AS937" s="211"/>
      <c r="AT937" s="211"/>
      <c r="AU937" s="211"/>
      <c r="AV937" s="211"/>
      <c r="AW937" s="211"/>
      <c r="AX937" s="211"/>
      <c r="AY937" s="211"/>
      <c r="AZ937" s="211"/>
      <c r="BA937" s="211"/>
      <c r="BB937" s="211"/>
      <c r="BC937" s="211"/>
      <c r="BD937" s="211"/>
      <c r="BE937" s="211"/>
      <c r="BF937" s="211"/>
      <c r="BG937" s="211"/>
    </row>
    <row r="938" spans="1:59" ht="12.75" customHeight="1">
      <c r="A938" s="211"/>
      <c r="B938" s="2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G938" s="211"/>
      <c r="AH938" s="211"/>
      <c r="AI938" s="211"/>
      <c r="AJ938" s="211"/>
      <c r="AK938" s="211"/>
      <c r="AL938" s="211"/>
      <c r="AM938" s="211"/>
      <c r="AN938" s="211"/>
      <c r="AO938" s="211"/>
      <c r="AP938" s="211"/>
      <c r="AQ938" s="211"/>
      <c r="AR938" s="211"/>
      <c r="AS938" s="211"/>
      <c r="AT938" s="211"/>
      <c r="AU938" s="211"/>
      <c r="AV938" s="211"/>
      <c r="AW938" s="211"/>
      <c r="AX938" s="211"/>
      <c r="AY938" s="211"/>
      <c r="AZ938" s="211"/>
      <c r="BA938" s="211"/>
      <c r="BB938" s="211"/>
      <c r="BC938" s="211"/>
      <c r="BD938" s="211"/>
      <c r="BE938" s="211"/>
      <c r="BF938" s="211"/>
      <c r="BG938" s="211"/>
    </row>
    <row r="939" spans="1:59" ht="12.75" customHeight="1">
      <c r="A939" s="211"/>
      <c r="B939" s="2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G939" s="211"/>
      <c r="AH939" s="211"/>
      <c r="AI939" s="211"/>
      <c r="AJ939" s="211"/>
      <c r="AK939" s="211"/>
      <c r="AL939" s="211"/>
      <c r="AM939" s="211"/>
      <c r="AN939" s="211"/>
      <c r="AO939" s="211"/>
      <c r="AP939" s="211"/>
      <c r="AQ939" s="211"/>
      <c r="AR939" s="211"/>
      <c r="AS939" s="211"/>
      <c r="AT939" s="211"/>
      <c r="AU939" s="211"/>
      <c r="AV939" s="211"/>
      <c r="AW939" s="211"/>
      <c r="AX939" s="211"/>
      <c r="AY939" s="211"/>
      <c r="AZ939" s="211"/>
      <c r="BA939" s="211"/>
      <c r="BB939" s="211"/>
      <c r="BC939" s="211"/>
      <c r="BD939" s="211"/>
      <c r="BE939" s="211"/>
      <c r="BF939" s="211"/>
      <c r="BG939" s="211"/>
    </row>
    <row r="940" spans="1:59" ht="12.75" customHeight="1">
      <c r="A940" s="211"/>
      <c r="B940" s="2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G940" s="211"/>
      <c r="AH940" s="211"/>
      <c r="AI940" s="211"/>
      <c r="AJ940" s="211"/>
      <c r="AK940" s="211"/>
      <c r="AL940" s="211"/>
      <c r="AM940" s="211"/>
      <c r="AN940" s="211"/>
      <c r="AO940" s="211"/>
      <c r="AP940" s="211"/>
      <c r="AQ940" s="211"/>
      <c r="AR940" s="211"/>
      <c r="AS940" s="211"/>
      <c r="AT940" s="211"/>
      <c r="AU940" s="211"/>
      <c r="AV940" s="211"/>
      <c r="AW940" s="211"/>
      <c r="AX940" s="211"/>
      <c r="AY940" s="211"/>
      <c r="AZ940" s="211"/>
      <c r="BA940" s="211"/>
      <c r="BB940" s="211"/>
      <c r="BC940" s="211"/>
      <c r="BD940" s="211"/>
      <c r="BE940" s="211"/>
      <c r="BF940" s="211"/>
      <c r="BG940" s="211"/>
    </row>
    <row r="941" spans="1:59" ht="12.75" customHeight="1">
      <c r="A941" s="211"/>
      <c r="B941" s="2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G941" s="211"/>
      <c r="AH941" s="211"/>
      <c r="AI941" s="211"/>
      <c r="AJ941" s="211"/>
      <c r="AK941" s="211"/>
      <c r="AL941" s="211"/>
      <c r="AM941" s="211"/>
      <c r="AN941" s="211"/>
      <c r="AO941" s="211"/>
      <c r="AP941" s="211"/>
      <c r="AQ941" s="211"/>
      <c r="AR941" s="211"/>
      <c r="AS941" s="211"/>
      <c r="AT941" s="211"/>
      <c r="AU941" s="211"/>
      <c r="AV941" s="211"/>
      <c r="AW941" s="211"/>
      <c r="AX941" s="211"/>
      <c r="AY941" s="211"/>
      <c r="AZ941" s="211"/>
      <c r="BA941" s="211"/>
      <c r="BB941" s="211"/>
      <c r="BC941" s="211"/>
      <c r="BD941" s="211"/>
      <c r="BE941" s="211"/>
      <c r="BF941" s="211"/>
      <c r="BG941" s="211"/>
    </row>
    <row r="942" spans="1:59" ht="12.75" customHeight="1">
      <c r="A942" s="211"/>
      <c r="B942" s="2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G942" s="211"/>
      <c r="AH942" s="211"/>
      <c r="AI942" s="211"/>
      <c r="AJ942" s="211"/>
      <c r="AK942" s="211"/>
      <c r="AL942" s="211"/>
      <c r="AM942" s="211"/>
      <c r="AN942" s="211"/>
      <c r="AO942" s="211"/>
      <c r="AP942" s="211"/>
      <c r="AQ942" s="211"/>
      <c r="AR942" s="211"/>
      <c r="AS942" s="211"/>
      <c r="AT942" s="211"/>
      <c r="AU942" s="211"/>
      <c r="AV942" s="211"/>
      <c r="AW942" s="211"/>
      <c r="AX942" s="211"/>
      <c r="AY942" s="211"/>
      <c r="AZ942" s="211"/>
      <c r="BA942" s="211"/>
      <c r="BB942" s="211"/>
      <c r="BC942" s="211"/>
      <c r="BD942" s="211"/>
      <c r="BE942" s="211"/>
      <c r="BF942" s="211"/>
      <c r="BG942" s="211"/>
    </row>
    <row r="943" spans="1:59" ht="12.75" customHeight="1">
      <c r="A943" s="211"/>
      <c r="B943" s="2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G943" s="211"/>
      <c r="AH943" s="211"/>
      <c r="AI943" s="211"/>
      <c r="AJ943" s="211"/>
      <c r="AK943" s="211"/>
      <c r="AL943" s="211"/>
      <c r="AM943" s="211"/>
      <c r="AN943" s="211"/>
      <c r="AO943" s="211"/>
      <c r="AP943" s="211"/>
      <c r="AQ943" s="211"/>
      <c r="AR943" s="211"/>
      <c r="AS943" s="211"/>
      <c r="AT943" s="211"/>
      <c r="AU943" s="211"/>
      <c r="AV943" s="211"/>
      <c r="AW943" s="211"/>
      <c r="AX943" s="211"/>
      <c r="AY943" s="211"/>
      <c r="AZ943" s="211"/>
      <c r="BA943" s="211"/>
      <c r="BB943" s="211"/>
      <c r="BC943" s="211"/>
      <c r="BD943" s="211"/>
      <c r="BE943" s="211"/>
      <c r="BF943" s="211"/>
      <c r="BG943" s="211"/>
    </row>
    <row r="944" spans="1:59" ht="12.75" customHeight="1">
      <c r="A944" s="211"/>
      <c r="B944" s="2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G944" s="211"/>
      <c r="AH944" s="211"/>
      <c r="AI944" s="211"/>
      <c r="AJ944" s="211"/>
      <c r="AK944" s="211"/>
      <c r="AL944" s="211"/>
      <c r="AM944" s="211"/>
      <c r="AN944" s="211"/>
      <c r="AO944" s="211"/>
      <c r="AP944" s="211"/>
      <c r="AQ944" s="211"/>
      <c r="AR944" s="211"/>
      <c r="AS944" s="211"/>
      <c r="AT944" s="211"/>
      <c r="AU944" s="211"/>
      <c r="AV944" s="211"/>
      <c r="AW944" s="211"/>
      <c r="AX944" s="211"/>
      <c r="AY944" s="211"/>
      <c r="AZ944" s="211"/>
      <c r="BA944" s="211"/>
      <c r="BB944" s="211"/>
      <c r="BC944" s="211"/>
      <c r="BD944" s="211"/>
      <c r="BE944" s="211"/>
      <c r="BF944" s="211"/>
      <c r="BG944" s="211"/>
    </row>
    <row r="945" spans="1:59" ht="12.75" customHeight="1">
      <c r="A945" s="211"/>
      <c r="B945" s="2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G945" s="211"/>
      <c r="AH945" s="211"/>
      <c r="AI945" s="211"/>
      <c r="AJ945" s="211"/>
      <c r="AK945" s="211"/>
      <c r="AL945" s="211"/>
      <c r="AM945" s="211"/>
      <c r="AN945" s="211"/>
      <c r="AO945" s="211"/>
      <c r="AP945" s="211"/>
      <c r="AQ945" s="211"/>
      <c r="AR945" s="211"/>
      <c r="AS945" s="211"/>
      <c r="AT945" s="211"/>
      <c r="AU945" s="211"/>
      <c r="AV945" s="211"/>
      <c r="AW945" s="211"/>
      <c r="AX945" s="211"/>
      <c r="AY945" s="211"/>
      <c r="AZ945" s="211"/>
      <c r="BA945" s="211"/>
      <c r="BB945" s="211"/>
      <c r="BC945" s="211"/>
      <c r="BD945" s="211"/>
      <c r="BE945" s="211"/>
      <c r="BF945" s="211"/>
      <c r="BG945" s="211"/>
    </row>
    <row r="946" spans="1:59" ht="12.75" customHeight="1">
      <c r="A946" s="211"/>
      <c r="B946" s="2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G946" s="211"/>
      <c r="AH946" s="211"/>
      <c r="AI946" s="211"/>
      <c r="AJ946" s="211"/>
      <c r="AK946" s="211"/>
      <c r="AL946" s="211"/>
      <c r="AM946" s="211"/>
      <c r="AN946" s="211"/>
      <c r="AO946" s="211"/>
      <c r="AP946" s="211"/>
      <c r="AQ946" s="211"/>
      <c r="AR946" s="211"/>
      <c r="AS946" s="211"/>
      <c r="AT946" s="211"/>
      <c r="AU946" s="211"/>
      <c r="AV946" s="211"/>
      <c r="AW946" s="211"/>
      <c r="AX946" s="211"/>
      <c r="AY946" s="211"/>
      <c r="AZ946" s="211"/>
      <c r="BA946" s="211"/>
      <c r="BB946" s="211"/>
      <c r="BC946" s="211"/>
      <c r="BD946" s="211"/>
      <c r="BE946" s="211"/>
      <c r="BF946" s="211"/>
      <c r="BG946" s="211"/>
    </row>
    <row r="947" spans="1:59" ht="12.75" customHeight="1">
      <c r="A947" s="211"/>
      <c r="B947" s="2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G947" s="211"/>
      <c r="AH947" s="211"/>
      <c r="AI947" s="211"/>
      <c r="AJ947" s="211"/>
      <c r="AK947" s="211"/>
      <c r="AL947" s="211"/>
      <c r="AM947" s="211"/>
      <c r="AN947" s="211"/>
      <c r="AO947" s="211"/>
      <c r="AP947" s="211"/>
      <c r="AQ947" s="211"/>
      <c r="AR947" s="211"/>
      <c r="AS947" s="211"/>
      <c r="AT947" s="211"/>
      <c r="AU947" s="211"/>
      <c r="AV947" s="211"/>
      <c r="AW947" s="211"/>
      <c r="AX947" s="211"/>
      <c r="AY947" s="211"/>
      <c r="AZ947" s="211"/>
      <c r="BA947" s="211"/>
      <c r="BB947" s="211"/>
      <c r="BC947" s="211"/>
      <c r="BD947" s="211"/>
      <c r="BE947" s="211"/>
      <c r="BF947" s="211"/>
      <c r="BG947" s="211"/>
    </row>
    <row r="948" spans="1:59" ht="12.75" customHeight="1">
      <c r="A948" s="211"/>
      <c r="B948" s="2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G948" s="211"/>
      <c r="AH948" s="211"/>
      <c r="AI948" s="211"/>
      <c r="AJ948" s="211"/>
      <c r="AK948" s="211"/>
      <c r="AL948" s="211"/>
      <c r="AM948" s="211"/>
      <c r="AN948" s="211"/>
      <c r="AO948" s="211"/>
      <c r="AP948" s="211"/>
      <c r="AQ948" s="211"/>
      <c r="AR948" s="211"/>
      <c r="AS948" s="211"/>
      <c r="AT948" s="211"/>
      <c r="AU948" s="211"/>
      <c r="AV948" s="211"/>
      <c r="AW948" s="211"/>
      <c r="AX948" s="211"/>
      <c r="AY948" s="211"/>
      <c r="AZ948" s="211"/>
      <c r="BA948" s="211"/>
      <c r="BB948" s="211"/>
      <c r="BC948" s="211"/>
      <c r="BD948" s="211"/>
      <c r="BE948" s="211"/>
      <c r="BF948" s="211"/>
      <c r="BG948" s="211"/>
    </row>
    <row r="949" spans="1:59" ht="12.75" customHeight="1">
      <c r="A949" s="211"/>
      <c r="B949" s="2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G949" s="211"/>
      <c r="AH949" s="211"/>
      <c r="AI949" s="211"/>
      <c r="AJ949" s="211"/>
      <c r="AK949" s="211"/>
      <c r="AL949" s="211"/>
      <c r="AM949" s="211"/>
      <c r="AN949" s="211"/>
      <c r="AO949" s="211"/>
      <c r="AP949" s="211"/>
      <c r="AQ949" s="211"/>
      <c r="AR949" s="211"/>
      <c r="AS949" s="211"/>
      <c r="AT949" s="211"/>
      <c r="AU949" s="211"/>
      <c r="AV949" s="211"/>
      <c r="AW949" s="211"/>
      <c r="AX949" s="211"/>
      <c r="AY949" s="211"/>
      <c r="AZ949" s="211"/>
      <c r="BA949" s="211"/>
      <c r="BB949" s="211"/>
      <c r="BC949" s="211"/>
      <c r="BD949" s="211"/>
      <c r="BE949" s="211"/>
      <c r="BF949" s="211"/>
      <c r="BG949" s="211"/>
    </row>
    <row r="950" spans="1:59" ht="12.75" customHeight="1">
      <c r="A950" s="211"/>
      <c r="B950" s="2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G950" s="211"/>
      <c r="AH950" s="211"/>
      <c r="AI950" s="211"/>
      <c r="AJ950" s="211"/>
      <c r="AK950" s="211"/>
      <c r="AL950" s="211"/>
      <c r="AM950" s="211"/>
      <c r="AN950" s="211"/>
      <c r="AO950" s="211"/>
      <c r="AP950" s="211"/>
      <c r="AQ950" s="211"/>
      <c r="AR950" s="211"/>
      <c r="AS950" s="211"/>
      <c r="AT950" s="211"/>
      <c r="AU950" s="211"/>
      <c r="AV950" s="211"/>
      <c r="AW950" s="211"/>
      <c r="AX950" s="211"/>
      <c r="AY950" s="211"/>
      <c r="AZ950" s="211"/>
      <c r="BA950" s="211"/>
      <c r="BB950" s="211"/>
      <c r="BC950" s="211"/>
      <c r="BD950" s="211"/>
      <c r="BE950" s="211"/>
      <c r="BF950" s="211"/>
      <c r="BG950" s="211"/>
    </row>
    <row r="951" spans="1:59" ht="12.75" customHeight="1">
      <c r="A951" s="211"/>
      <c r="B951" s="2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G951" s="211"/>
      <c r="AH951" s="211"/>
      <c r="AI951" s="211"/>
      <c r="AJ951" s="211"/>
      <c r="AK951" s="211"/>
      <c r="AL951" s="211"/>
      <c r="AM951" s="211"/>
      <c r="AN951" s="211"/>
      <c r="AO951" s="211"/>
      <c r="AP951" s="211"/>
      <c r="AQ951" s="211"/>
      <c r="AR951" s="211"/>
      <c r="AS951" s="211"/>
      <c r="AT951" s="211"/>
      <c r="AU951" s="211"/>
      <c r="AV951" s="211"/>
      <c r="AW951" s="211"/>
      <c r="AX951" s="211"/>
      <c r="AY951" s="211"/>
      <c r="AZ951" s="211"/>
      <c r="BA951" s="211"/>
      <c r="BB951" s="211"/>
      <c r="BC951" s="211"/>
      <c r="BD951" s="211"/>
      <c r="BE951" s="211"/>
      <c r="BF951" s="211"/>
      <c r="BG951" s="211"/>
    </row>
    <row r="952" spans="1:59" ht="12.75" customHeight="1">
      <c r="A952" s="211"/>
      <c r="B952" s="2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G952" s="211"/>
      <c r="AH952" s="211"/>
      <c r="AI952" s="211"/>
      <c r="AJ952" s="211"/>
      <c r="AK952" s="211"/>
      <c r="AL952" s="211"/>
      <c r="AM952" s="211"/>
      <c r="AN952" s="211"/>
      <c r="AO952" s="211"/>
      <c r="AP952" s="211"/>
      <c r="AQ952" s="211"/>
      <c r="AR952" s="211"/>
      <c r="AS952" s="211"/>
      <c r="AT952" s="211"/>
      <c r="AU952" s="211"/>
      <c r="AV952" s="211"/>
      <c r="AW952" s="211"/>
      <c r="AX952" s="211"/>
      <c r="AY952" s="211"/>
      <c r="AZ952" s="211"/>
      <c r="BA952" s="211"/>
      <c r="BB952" s="211"/>
      <c r="BC952" s="211"/>
      <c r="BD952" s="211"/>
      <c r="BE952" s="211"/>
      <c r="BF952" s="211"/>
      <c r="BG952" s="211"/>
    </row>
    <row r="953" spans="1:59" ht="12.75" customHeight="1">
      <c r="A953" s="211"/>
      <c r="B953" s="2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G953" s="211"/>
      <c r="AH953" s="211"/>
      <c r="AI953" s="211"/>
      <c r="AJ953" s="211"/>
      <c r="AK953" s="211"/>
      <c r="AL953" s="211"/>
      <c r="AM953" s="211"/>
      <c r="AN953" s="211"/>
      <c r="AO953" s="211"/>
      <c r="AP953" s="211"/>
      <c r="AQ953" s="211"/>
      <c r="AR953" s="211"/>
      <c r="AS953" s="211"/>
      <c r="AT953" s="211"/>
      <c r="AU953" s="211"/>
      <c r="AV953" s="211"/>
      <c r="AW953" s="211"/>
      <c r="AX953" s="211"/>
      <c r="AY953" s="211"/>
      <c r="AZ953" s="211"/>
      <c r="BA953" s="211"/>
      <c r="BB953" s="211"/>
      <c r="BC953" s="211"/>
      <c r="BD953" s="211"/>
      <c r="BE953" s="211"/>
      <c r="BF953" s="211"/>
      <c r="BG953" s="211"/>
    </row>
    <row r="954" spans="1:59" ht="12.75" customHeight="1">
      <c r="A954" s="211"/>
      <c r="B954" s="2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G954" s="211"/>
      <c r="AH954" s="211"/>
      <c r="AI954" s="211"/>
      <c r="AJ954" s="211"/>
      <c r="AK954" s="211"/>
      <c r="AL954" s="211"/>
      <c r="AM954" s="211"/>
      <c r="AN954" s="211"/>
      <c r="AO954" s="211"/>
      <c r="AP954" s="211"/>
      <c r="AQ954" s="211"/>
      <c r="AR954" s="211"/>
      <c r="AS954" s="211"/>
      <c r="AT954" s="211"/>
      <c r="AU954" s="211"/>
      <c r="AV954" s="211"/>
      <c r="AW954" s="211"/>
      <c r="AX954" s="211"/>
      <c r="AY954" s="211"/>
      <c r="AZ954" s="211"/>
      <c r="BA954" s="211"/>
      <c r="BB954" s="211"/>
      <c r="BC954" s="211"/>
      <c r="BD954" s="211"/>
      <c r="BE954" s="211"/>
      <c r="BF954" s="211"/>
      <c r="BG954" s="211"/>
    </row>
    <row r="955" spans="1:59" ht="12.75" customHeight="1">
      <c r="A955" s="211"/>
      <c r="B955" s="2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G955" s="211"/>
      <c r="AH955" s="211"/>
      <c r="AI955" s="211"/>
      <c r="AJ955" s="211"/>
      <c r="AK955" s="211"/>
      <c r="AL955" s="211"/>
      <c r="AM955" s="211"/>
      <c r="AN955" s="211"/>
      <c r="AO955" s="211"/>
      <c r="AP955" s="211"/>
      <c r="AQ955" s="211"/>
      <c r="AR955" s="211"/>
      <c r="AS955" s="211"/>
      <c r="AT955" s="211"/>
      <c r="AU955" s="211"/>
      <c r="AV955" s="211"/>
      <c r="AW955" s="211"/>
      <c r="AX955" s="211"/>
      <c r="AY955" s="211"/>
      <c r="AZ955" s="211"/>
      <c r="BA955" s="211"/>
      <c r="BB955" s="211"/>
      <c r="BC955" s="211"/>
      <c r="BD955" s="211"/>
      <c r="BE955" s="211"/>
      <c r="BF955" s="211"/>
      <c r="BG955" s="211"/>
    </row>
    <row r="956" spans="1:59" ht="12.75" customHeight="1">
      <c r="A956" s="211"/>
      <c r="B956" s="2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G956" s="211"/>
      <c r="AH956" s="211"/>
      <c r="AI956" s="211"/>
      <c r="AJ956" s="211"/>
      <c r="AK956" s="211"/>
      <c r="AL956" s="211"/>
      <c r="AM956" s="211"/>
      <c r="AN956" s="211"/>
      <c r="AO956" s="211"/>
      <c r="AP956" s="211"/>
      <c r="AQ956" s="211"/>
      <c r="AR956" s="211"/>
      <c r="AS956" s="211"/>
      <c r="AT956" s="211"/>
      <c r="AU956" s="211"/>
      <c r="AV956" s="211"/>
      <c r="AW956" s="211"/>
      <c r="AX956" s="211"/>
      <c r="AY956" s="211"/>
      <c r="AZ956" s="211"/>
      <c r="BA956" s="211"/>
      <c r="BB956" s="211"/>
      <c r="BC956" s="211"/>
      <c r="BD956" s="211"/>
      <c r="BE956" s="211"/>
      <c r="BF956" s="211"/>
      <c r="BG956" s="211"/>
    </row>
    <row r="957" spans="1:59" ht="12.75" customHeight="1">
      <c r="A957" s="211"/>
      <c r="B957" s="2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G957" s="211"/>
      <c r="AH957" s="211"/>
      <c r="AI957" s="211"/>
      <c r="AJ957" s="211"/>
      <c r="AK957" s="211"/>
      <c r="AL957" s="211"/>
      <c r="AM957" s="211"/>
      <c r="AN957" s="211"/>
      <c r="AO957" s="211"/>
      <c r="AP957" s="211"/>
      <c r="AQ957" s="211"/>
      <c r="AR957" s="211"/>
      <c r="AS957" s="211"/>
      <c r="AT957" s="211"/>
      <c r="AU957" s="211"/>
      <c r="AV957" s="211"/>
      <c r="AW957" s="211"/>
      <c r="AX957" s="211"/>
      <c r="AY957" s="211"/>
      <c r="AZ957" s="211"/>
      <c r="BA957" s="211"/>
      <c r="BB957" s="211"/>
      <c r="BC957" s="211"/>
      <c r="BD957" s="211"/>
      <c r="BE957" s="211"/>
      <c r="BF957" s="211"/>
      <c r="BG957" s="211"/>
    </row>
    <row r="958" spans="1:59" ht="12.75" customHeight="1">
      <c r="A958" s="211"/>
      <c r="B958" s="2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G958" s="211"/>
      <c r="AH958" s="211"/>
      <c r="AI958" s="211"/>
      <c r="AJ958" s="211"/>
      <c r="AK958" s="211"/>
      <c r="AL958" s="211"/>
      <c r="AM958" s="211"/>
      <c r="AN958" s="211"/>
      <c r="AO958" s="211"/>
      <c r="AP958" s="211"/>
      <c r="AQ958" s="211"/>
      <c r="AR958" s="211"/>
      <c r="AS958" s="211"/>
      <c r="AT958" s="211"/>
      <c r="AU958" s="211"/>
      <c r="AV958" s="211"/>
      <c r="AW958" s="211"/>
      <c r="AX958" s="211"/>
      <c r="AY958" s="211"/>
      <c r="AZ958" s="211"/>
      <c r="BA958" s="211"/>
      <c r="BB958" s="211"/>
      <c r="BC958" s="211"/>
      <c r="BD958" s="211"/>
      <c r="BE958" s="211"/>
      <c r="BF958" s="211"/>
      <c r="BG958" s="211"/>
    </row>
    <row r="959" spans="1:59" ht="12.75" customHeight="1">
      <c r="A959" s="211"/>
      <c r="B959" s="2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G959" s="211"/>
      <c r="AH959" s="211"/>
      <c r="AI959" s="211"/>
      <c r="AJ959" s="211"/>
      <c r="AK959" s="211"/>
      <c r="AL959" s="211"/>
      <c r="AM959" s="211"/>
      <c r="AN959" s="211"/>
      <c r="AO959" s="211"/>
      <c r="AP959" s="211"/>
      <c r="AQ959" s="211"/>
      <c r="AR959" s="211"/>
      <c r="AS959" s="211"/>
      <c r="AT959" s="211"/>
      <c r="AU959" s="211"/>
      <c r="AV959" s="211"/>
      <c r="AW959" s="211"/>
      <c r="AX959" s="211"/>
      <c r="AY959" s="211"/>
      <c r="AZ959" s="211"/>
      <c r="BA959" s="211"/>
      <c r="BB959" s="211"/>
      <c r="BC959" s="211"/>
      <c r="BD959" s="211"/>
      <c r="BE959" s="211"/>
      <c r="BF959" s="211"/>
      <c r="BG959" s="211"/>
    </row>
    <row r="960" spans="1:59" ht="12.75" customHeight="1">
      <c r="A960" s="211"/>
      <c r="B960" s="2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G960" s="211"/>
      <c r="AH960" s="211"/>
      <c r="AI960" s="211"/>
      <c r="AJ960" s="211"/>
      <c r="AK960" s="211"/>
      <c r="AL960" s="211"/>
      <c r="AM960" s="211"/>
      <c r="AN960" s="211"/>
      <c r="AO960" s="211"/>
      <c r="AP960" s="211"/>
      <c r="AQ960" s="211"/>
      <c r="AR960" s="211"/>
      <c r="AS960" s="211"/>
      <c r="AT960" s="211"/>
      <c r="AU960" s="211"/>
      <c r="AV960" s="211"/>
      <c r="AW960" s="211"/>
      <c r="AX960" s="211"/>
      <c r="AY960" s="211"/>
      <c r="AZ960" s="211"/>
      <c r="BA960" s="211"/>
      <c r="BB960" s="211"/>
      <c r="BC960" s="211"/>
      <c r="BD960" s="211"/>
      <c r="BE960" s="211"/>
      <c r="BF960" s="211"/>
      <c r="BG960" s="211"/>
    </row>
    <row r="961" spans="1:59" ht="12.75" customHeight="1">
      <c r="A961" s="211"/>
      <c r="B961" s="2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G961" s="211"/>
      <c r="AH961" s="211"/>
      <c r="AI961" s="211"/>
      <c r="AJ961" s="211"/>
      <c r="AK961" s="211"/>
      <c r="AL961" s="211"/>
      <c r="AM961" s="211"/>
      <c r="AN961" s="211"/>
      <c r="AO961" s="211"/>
      <c r="AP961" s="211"/>
      <c r="AQ961" s="211"/>
      <c r="AR961" s="211"/>
      <c r="AS961" s="211"/>
      <c r="AT961" s="211"/>
      <c r="AU961" s="211"/>
      <c r="AV961" s="211"/>
      <c r="AW961" s="211"/>
      <c r="AX961" s="211"/>
      <c r="AY961" s="211"/>
      <c r="AZ961" s="211"/>
      <c r="BA961" s="211"/>
      <c r="BB961" s="211"/>
      <c r="BC961" s="211"/>
      <c r="BD961" s="211"/>
      <c r="BE961" s="211"/>
      <c r="BF961" s="211"/>
      <c r="BG961" s="211"/>
    </row>
    <row r="962" spans="1:59" ht="12.75" customHeight="1">
      <c r="A962" s="211"/>
      <c r="B962" s="2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G962" s="211"/>
      <c r="AH962" s="211"/>
      <c r="AI962" s="211"/>
      <c r="AJ962" s="211"/>
      <c r="AK962" s="211"/>
      <c r="AL962" s="211"/>
      <c r="AM962" s="211"/>
      <c r="AN962" s="211"/>
      <c r="AO962" s="211"/>
      <c r="AP962" s="211"/>
      <c r="AQ962" s="211"/>
      <c r="AR962" s="211"/>
      <c r="AS962" s="211"/>
      <c r="AT962" s="211"/>
      <c r="AU962" s="211"/>
      <c r="AV962" s="211"/>
      <c r="AW962" s="211"/>
      <c r="AX962" s="211"/>
      <c r="AY962" s="211"/>
      <c r="AZ962" s="211"/>
      <c r="BA962" s="211"/>
      <c r="BB962" s="211"/>
      <c r="BC962" s="211"/>
      <c r="BD962" s="211"/>
      <c r="BE962" s="211"/>
      <c r="BF962" s="211"/>
      <c r="BG962" s="211"/>
    </row>
    <row r="963" spans="1:59" ht="12.75" customHeight="1">
      <c r="A963" s="211"/>
      <c r="B963" s="2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G963" s="211"/>
      <c r="AH963" s="211"/>
      <c r="AI963" s="211"/>
      <c r="AJ963" s="211"/>
      <c r="AK963" s="211"/>
      <c r="AL963" s="211"/>
      <c r="AM963" s="211"/>
      <c r="AN963" s="211"/>
      <c r="AO963" s="211"/>
      <c r="AP963" s="211"/>
      <c r="AQ963" s="211"/>
      <c r="AR963" s="211"/>
      <c r="AS963" s="211"/>
      <c r="AT963" s="211"/>
      <c r="AU963" s="211"/>
      <c r="AV963" s="211"/>
      <c r="AW963" s="211"/>
      <c r="AX963" s="211"/>
      <c r="AY963" s="211"/>
      <c r="AZ963" s="211"/>
      <c r="BA963" s="211"/>
      <c r="BB963" s="211"/>
      <c r="BC963" s="211"/>
      <c r="BD963" s="211"/>
      <c r="BE963" s="211"/>
      <c r="BF963" s="211"/>
      <c r="BG963" s="211"/>
    </row>
    <row r="964" spans="1:59" ht="12.75" customHeight="1">
      <c r="A964" s="211"/>
      <c r="B964" s="2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G964" s="211"/>
      <c r="AH964" s="211"/>
      <c r="AI964" s="211"/>
      <c r="AJ964" s="211"/>
      <c r="AK964" s="211"/>
      <c r="AL964" s="211"/>
      <c r="AM964" s="211"/>
      <c r="AN964" s="211"/>
      <c r="AO964" s="211"/>
      <c r="AP964" s="211"/>
      <c r="AQ964" s="211"/>
      <c r="AR964" s="211"/>
      <c r="AS964" s="211"/>
      <c r="AT964" s="211"/>
      <c r="AU964" s="211"/>
      <c r="AV964" s="211"/>
      <c r="AW964" s="211"/>
      <c r="AX964" s="211"/>
      <c r="AY964" s="211"/>
      <c r="AZ964" s="211"/>
      <c r="BA964" s="211"/>
      <c r="BB964" s="211"/>
      <c r="BC964" s="211"/>
      <c r="BD964" s="211"/>
      <c r="BE964" s="211"/>
      <c r="BF964" s="211"/>
      <c r="BG964" s="211"/>
    </row>
    <row r="965" spans="1:59" ht="12.75" customHeight="1">
      <c r="A965" s="211"/>
      <c r="B965" s="2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G965" s="211"/>
      <c r="AH965" s="211"/>
      <c r="AI965" s="211"/>
      <c r="AJ965" s="211"/>
      <c r="AK965" s="211"/>
      <c r="AL965" s="211"/>
      <c r="AM965" s="211"/>
      <c r="AN965" s="211"/>
      <c r="AO965" s="211"/>
      <c r="AP965" s="211"/>
      <c r="AQ965" s="211"/>
      <c r="AR965" s="211"/>
      <c r="AS965" s="211"/>
      <c r="AT965" s="211"/>
      <c r="AU965" s="211"/>
      <c r="AV965" s="211"/>
      <c r="AW965" s="211"/>
      <c r="AX965" s="211"/>
      <c r="AY965" s="211"/>
      <c r="AZ965" s="211"/>
      <c r="BA965" s="211"/>
      <c r="BB965" s="211"/>
      <c r="BC965" s="211"/>
      <c r="BD965" s="211"/>
      <c r="BE965" s="211"/>
      <c r="BF965" s="211"/>
      <c r="BG965" s="211"/>
    </row>
    <row r="966" spans="1:59" ht="12.75" customHeight="1">
      <c r="A966" s="211"/>
      <c r="B966" s="2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G966" s="211"/>
      <c r="AH966" s="211"/>
      <c r="AI966" s="211"/>
      <c r="AJ966" s="211"/>
      <c r="AK966" s="211"/>
      <c r="AL966" s="211"/>
      <c r="AM966" s="211"/>
      <c r="AN966" s="211"/>
      <c r="AO966" s="211"/>
      <c r="AP966" s="211"/>
      <c r="AQ966" s="211"/>
      <c r="AR966" s="211"/>
      <c r="AS966" s="211"/>
      <c r="AT966" s="211"/>
      <c r="AU966" s="211"/>
      <c r="AV966" s="211"/>
      <c r="AW966" s="211"/>
      <c r="AX966" s="211"/>
      <c r="AY966" s="211"/>
      <c r="AZ966" s="211"/>
      <c r="BA966" s="211"/>
      <c r="BB966" s="211"/>
      <c r="BC966" s="211"/>
      <c r="BD966" s="211"/>
      <c r="BE966" s="211"/>
      <c r="BF966" s="211"/>
      <c r="BG966" s="211"/>
    </row>
    <row r="967" spans="1:59" ht="12.75" customHeight="1">
      <c r="A967" s="211"/>
      <c r="B967" s="2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G967" s="211"/>
      <c r="AH967" s="211"/>
      <c r="AI967" s="211"/>
      <c r="AJ967" s="211"/>
      <c r="AK967" s="211"/>
      <c r="AL967" s="211"/>
      <c r="AM967" s="211"/>
      <c r="AN967" s="211"/>
      <c r="AO967" s="211"/>
      <c r="AP967" s="211"/>
      <c r="AQ967" s="211"/>
      <c r="AR967" s="211"/>
      <c r="AS967" s="211"/>
      <c r="AT967" s="211"/>
      <c r="AU967" s="211"/>
      <c r="AV967" s="211"/>
      <c r="AW967" s="211"/>
      <c r="AX967" s="211"/>
      <c r="AY967" s="211"/>
      <c r="AZ967" s="211"/>
      <c r="BA967" s="211"/>
      <c r="BB967" s="211"/>
      <c r="BC967" s="211"/>
      <c r="BD967" s="211"/>
      <c r="BE967" s="211"/>
      <c r="BF967" s="211"/>
      <c r="BG967" s="211"/>
    </row>
    <row r="968" spans="1:59" ht="12.75" customHeight="1">
      <c r="A968" s="211"/>
      <c r="B968" s="2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G968" s="211"/>
      <c r="AH968" s="211"/>
      <c r="AI968" s="211"/>
      <c r="AJ968" s="211"/>
      <c r="AK968" s="211"/>
      <c r="AL968" s="211"/>
      <c r="AM968" s="211"/>
      <c r="AN968" s="211"/>
      <c r="AO968" s="211"/>
      <c r="AP968" s="211"/>
      <c r="AQ968" s="211"/>
      <c r="AR968" s="211"/>
      <c r="AS968" s="211"/>
      <c r="AT968" s="211"/>
      <c r="AU968" s="211"/>
      <c r="AV968" s="211"/>
      <c r="AW968" s="211"/>
      <c r="AX968" s="211"/>
      <c r="AY968" s="211"/>
      <c r="AZ968" s="211"/>
      <c r="BA968" s="211"/>
      <c r="BB968" s="211"/>
      <c r="BC968" s="211"/>
      <c r="BD968" s="211"/>
      <c r="BE968" s="211"/>
      <c r="BF968" s="211"/>
      <c r="BG968" s="211"/>
    </row>
    <row r="969" spans="1:59" ht="12.75" customHeight="1">
      <c r="A969" s="211"/>
      <c r="B969" s="2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G969" s="211"/>
      <c r="AH969" s="211"/>
      <c r="AI969" s="211"/>
      <c r="AJ969" s="211"/>
      <c r="AK969" s="211"/>
      <c r="AL969" s="211"/>
      <c r="AM969" s="211"/>
      <c r="AN969" s="211"/>
      <c r="AO969" s="211"/>
      <c r="AP969" s="211"/>
      <c r="AQ969" s="211"/>
      <c r="AR969" s="211"/>
      <c r="AS969" s="211"/>
      <c r="AT969" s="211"/>
      <c r="AU969" s="211"/>
      <c r="AV969" s="211"/>
      <c r="AW969" s="211"/>
      <c r="AX969" s="211"/>
      <c r="AY969" s="211"/>
      <c r="AZ969" s="211"/>
      <c r="BA969" s="211"/>
      <c r="BB969" s="211"/>
      <c r="BC969" s="211"/>
      <c r="BD969" s="211"/>
      <c r="BE969" s="211"/>
      <c r="BF969" s="211"/>
      <c r="BG969" s="211"/>
    </row>
    <row r="970" spans="1:59" ht="12.75" customHeight="1">
      <c r="A970" s="211"/>
      <c r="B970" s="2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G970" s="211"/>
      <c r="AH970" s="211"/>
      <c r="AI970" s="211"/>
      <c r="AJ970" s="211"/>
      <c r="AK970" s="211"/>
      <c r="AL970" s="211"/>
      <c r="AM970" s="211"/>
      <c r="AN970" s="211"/>
      <c r="AO970" s="211"/>
      <c r="AP970" s="211"/>
      <c r="AQ970" s="211"/>
      <c r="AR970" s="211"/>
      <c r="AS970" s="211"/>
      <c r="AT970" s="211"/>
      <c r="AU970" s="211"/>
      <c r="AV970" s="211"/>
      <c r="AW970" s="211"/>
      <c r="AX970" s="211"/>
      <c r="AY970" s="211"/>
      <c r="AZ970" s="211"/>
      <c r="BA970" s="211"/>
      <c r="BB970" s="211"/>
      <c r="BC970" s="211"/>
      <c r="BD970" s="211"/>
      <c r="BE970" s="211"/>
      <c r="BF970" s="211"/>
      <c r="BG970" s="211"/>
    </row>
    <row r="971" spans="1:59" ht="12.75" customHeight="1">
      <c r="A971" s="211"/>
      <c r="B971" s="2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G971" s="211"/>
      <c r="AH971" s="211"/>
      <c r="AI971" s="211"/>
      <c r="AJ971" s="211"/>
      <c r="AK971" s="211"/>
      <c r="AL971" s="211"/>
      <c r="AM971" s="211"/>
      <c r="AN971" s="211"/>
      <c r="AO971" s="211"/>
      <c r="AP971" s="211"/>
      <c r="AQ971" s="211"/>
      <c r="AR971" s="211"/>
      <c r="AS971" s="211"/>
      <c r="AT971" s="211"/>
      <c r="AU971" s="211"/>
      <c r="AV971" s="211"/>
      <c r="AW971" s="211"/>
      <c r="AX971" s="211"/>
      <c r="AY971" s="211"/>
      <c r="AZ971" s="211"/>
      <c r="BA971" s="211"/>
      <c r="BB971" s="211"/>
      <c r="BC971" s="211"/>
      <c r="BD971" s="211"/>
      <c r="BE971" s="211"/>
      <c r="BF971" s="211"/>
      <c r="BG971" s="211"/>
    </row>
    <row r="972" spans="1:59" ht="12.75" customHeight="1">
      <c r="A972" s="211"/>
      <c r="B972" s="2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G972" s="211"/>
      <c r="AH972" s="211"/>
      <c r="AI972" s="211"/>
      <c r="AJ972" s="211"/>
      <c r="AK972" s="211"/>
      <c r="AL972" s="211"/>
      <c r="AM972" s="211"/>
      <c r="AN972" s="211"/>
      <c r="AO972" s="211"/>
      <c r="AP972" s="211"/>
      <c r="AQ972" s="211"/>
      <c r="AR972" s="211"/>
      <c r="AS972" s="211"/>
      <c r="AT972" s="211"/>
      <c r="AU972" s="211"/>
      <c r="AV972" s="211"/>
      <c r="AW972" s="211"/>
      <c r="AX972" s="211"/>
      <c r="AY972" s="211"/>
      <c r="AZ972" s="211"/>
      <c r="BA972" s="211"/>
      <c r="BB972" s="211"/>
      <c r="BC972" s="211"/>
      <c r="BD972" s="211"/>
      <c r="BE972" s="211"/>
      <c r="BF972" s="211"/>
      <c r="BG972" s="211"/>
    </row>
    <row r="973" spans="1:59" ht="12.75" customHeight="1">
      <c r="A973" s="211"/>
      <c r="B973" s="2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G973" s="211"/>
      <c r="AH973" s="211"/>
      <c r="AI973" s="211"/>
      <c r="AJ973" s="211"/>
      <c r="AK973" s="211"/>
      <c r="AL973" s="211"/>
      <c r="AM973" s="211"/>
      <c r="AN973" s="211"/>
      <c r="AO973" s="211"/>
      <c r="AP973" s="211"/>
      <c r="AQ973" s="211"/>
      <c r="AR973" s="211"/>
      <c r="AS973" s="211"/>
      <c r="AT973" s="211"/>
      <c r="AU973" s="211"/>
      <c r="AV973" s="211"/>
      <c r="AW973" s="211"/>
      <c r="AX973" s="211"/>
      <c r="AY973" s="211"/>
      <c r="AZ973" s="211"/>
      <c r="BA973" s="211"/>
      <c r="BB973" s="211"/>
      <c r="BC973" s="211"/>
      <c r="BD973" s="211"/>
      <c r="BE973" s="211"/>
      <c r="BF973" s="211"/>
      <c r="BG973" s="211"/>
    </row>
    <row r="974" spans="1:59" ht="12.75" customHeight="1">
      <c r="A974" s="211"/>
      <c r="B974" s="2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G974" s="211"/>
      <c r="AH974" s="211"/>
      <c r="AI974" s="211"/>
      <c r="AJ974" s="211"/>
      <c r="AK974" s="211"/>
      <c r="AL974" s="211"/>
      <c r="AM974" s="211"/>
      <c r="AN974" s="211"/>
      <c r="AO974" s="211"/>
      <c r="AP974" s="211"/>
      <c r="AQ974" s="211"/>
      <c r="AR974" s="211"/>
      <c r="AS974" s="211"/>
      <c r="AT974" s="211"/>
      <c r="AU974" s="211"/>
      <c r="AV974" s="211"/>
      <c r="AW974" s="211"/>
      <c r="AX974" s="211"/>
      <c r="AY974" s="211"/>
      <c r="AZ974" s="211"/>
      <c r="BA974" s="211"/>
      <c r="BB974" s="211"/>
      <c r="BC974" s="211"/>
      <c r="BD974" s="211"/>
      <c r="BE974" s="211"/>
      <c r="BF974" s="211"/>
      <c r="BG974" s="211"/>
    </row>
    <row r="975" spans="1:59" ht="12.75" customHeight="1">
      <c r="A975" s="211"/>
      <c r="B975" s="2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G975" s="211"/>
      <c r="AH975" s="211"/>
      <c r="AI975" s="211"/>
      <c r="AJ975" s="211"/>
      <c r="AK975" s="211"/>
      <c r="AL975" s="211"/>
      <c r="AM975" s="211"/>
      <c r="AN975" s="211"/>
      <c r="AO975" s="211"/>
      <c r="AP975" s="211"/>
      <c r="AQ975" s="211"/>
      <c r="AR975" s="211"/>
      <c r="AS975" s="211"/>
      <c r="AT975" s="211"/>
      <c r="AU975" s="211"/>
      <c r="AV975" s="211"/>
      <c r="AW975" s="211"/>
      <c r="AX975" s="211"/>
      <c r="AY975" s="211"/>
      <c r="AZ975" s="211"/>
      <c r="BA975" s="211"/>
      <c r="BB975" s="211"/>
      <c r="BC975" s="211"/>
      <c r="BD975" s="211"/>
      <c r="BE975" s="211"/>
      <c r="BF975" s="211"/>
      <c r="BG975" s="211"/>
    </row>
    <row r="976" spans="1:59" ht="12.75" customHeight="1">
      <c r="A976" s="211"/>
      <c r="B976" s="2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G976" s="211"/>
      <c r="AH976" s="211"/>
      <c r="AI976" s="211"/>
      <c r="AJ976" s="211"/>
      <c r="AK976" s="211"/>
      <c r="AL976" s="211"/>
      <c r="AM976" s="211"/>
      <c r="AN976" s="211"/>
      <c r="AO976" s="211"/>
      <c r="AP976" s="211"/>
      <c r="AQ976" s="211"/>
      <c r="AR976" s="211"/>
      <c r="AS976" s="211"/>
      <c r="AT976" s="211"/>
      <c r="AU976" s="211"/>
      <c r="AV976" s="211"/>
      <c r="AW976" s="211"/>
      <c r="AX976" s="211"/>
      <c r="AY976" s="211"/>
      <c r="AZ976" s="211"/>
      <c r="BA976" s="211"/>
      <c r="BB976" s="211"/>
      <c r="BC976" s="211"/>
      <c r="BD976" s="211"/>
      <c r="BE976" s="211"/>
      <c r="BF976" s="211"/>
      <c r="BG976" s="211"/>
    </row>
    <row r="977" spans="1:59" ht="12.75" customHeight="1">
      <c r="A977" s="211"/>
      <c r="B977" s="2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G977" s="211"/>
      <c r="AH977" s="211"/>
      <c r="AI977" s="211"/>
      <c r="AJ977" s="211"/>
      <c r="AK977" s="211"/>
      <c r="AL977" s="211"/>
      <c r="AM977" s="211"/>
      <c r="AN977" s="211"/>
      <c r="AO977" s="211"/>
      <c r="AP977" s="211"/>
      <c r="AQ977" s="211"/>
      <c r="AR977" s="211"/>
      <c r="AS977" s="211"/>
      <c r="AT977" s="211"/>
      <c r="AU977" s="211"/>
      <c r="AV977" s="211"/>
      <c r="AW977" s="211"/>
      <c r="AX977" s="211"/>
      <c r="AY977" s="211"/>
      <c r="AZ977" s="211"/>
      <c r="BA977" s="211"/>
      <c r="BB977" s="211"/>
      <c r="BC977" s="211"/>
      <c r="BD977" s="211"/>
      <c r="BE977" s="211"/>
      <c r="BF977" s="211"/>
      <c r="BG977" s="211"/>
    </row>
    <row r="978" spans="1:59" ht="12.75" customHeight="1">
      <c r="A978" s="211"/>
      <c r="B978" s="2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G978" s="211"/>
      <c r="AH978" s="211"/>
      <c r="AI978" s="211"/>
      <c r="AJ978" s="211"/>
      <c r="AK978" s="211"/>
      <c r="AL978" s="211"/>
      <c r="AM978" s="211"/>
      <c r="AN978" s="211"/>
      <c r="AO978" s="211"/>
      <c r="AP978" s="211"/>
      <c r="AQ978" s="211"/>
      <c r="AR978" s="211"/>
      <c r="AS978" s="211"/>
      <c r="AT978" s="211"/>
      <c r="AU978" s="211"/>
      <c r="AV978" s="211"/>
      <c r="AW978" s="211"/>
      <c r="AX978" s="211"/>
      <c r="AY978" s="211"/>
      <c r="AZ978" s="211"/>
      <c r="BA978" s="211"/>
      <c r="BB978" s="211"/>
      <c r="BC978" s="211"/>
      <c r="BD978" s="211"/>
      <c r="BE978" s="211"/>
      <c r="BF978" s="211"/>
      <c r="BG978" s="211"/>
    </row>
    <row r="979" spans="1:59" ht="12.75" customHeight="1">
      <c r="A979" s="211"/>
      <c r="B979" s="2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G979" s="211"/>
      <c r="AH979" s="211"/>
      <c r="AI979" s="211"/>
      <c r="AJ979" s="211"/>
      <c r="AK979" s="211"/>
      <c r="AL979" s="211"/>
      <c r="AM979" s="211"/>
      <c r="AN979" s="211"/>
      <c r="AO979" s="211"/>
      <c r="AP979" s="211"/>
      <c r="AQ979" s="211"/>
      <c r="AR979" s="211"/>
      <c r="AS979" s="211"/>
      <c r="AT979" s="211"/>
      <c r="AU979" s="211"/>
      <c r="AV979" s="211"/>
      <c r="AW979" s="211"/>
      <c r="AX979" s="211"/>
      <c r="AY979" s="211"/>
      <c r="AZ979" s="211"/>
      <c r="BA979" s="211"/>
      <c r="BB979" s="211"/>
      <c r="BC979" s="211"/>
      <c r="BD979" s="211"/>
      <c r="BE979" s="211"/>
      <c r="BF979" s="211"/>
      <c r="BG979" s="211"/>
    </row>
    <row r="980" spans="1:59" ht="12.75" customHeight="1">
      <c r="A980" s="211"/>
      <c r="B980" s="2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G980" s="211"/>
      <c r="AH980" s="211"/>
      <c r="AI980" s="211"/>
      <c r="AJ980" s="211"/>
      <c r="AK980" s="211"/>
      <c r="AL980" s="211"/>
      <c r="AM980" s="211"/>
      <c r="AN980" s="211"/>
      <c r="AO980" s="211"/>
      <c r="AP980" s="211"/>
      <c r="AQ980" s="211"/>
      <c r="AR980" s="211"/>
      <c r="AS980" s="211"/>
      <c r="AT980" s="211"/>
      <c r="AU980" s="211"/>
      <c r="AV980" s="211"/>
      <c r="AW980" s="211"/>
      <c r="AX980" s="211"/>
      <c r="AY980" s="211"/>
      <c r="AZ980" s="211"/>
      <c r="BA980" s="211"/>
      <c r="BB980" s="211"/>
      <c r="BC980" s="211"/>
      <c r="BD980" s="211"/>
      <c r="BE980" s="211"/>
      <c r="BF980" s="211"/>
      <c r="BG980" s="211"/>
    </row>
    <row r="981" spans="1:59" ht="12.75" customHeight="1">
      <c r="A981" s="211"/>
      <c r="B981" s="2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G981" s="211"/>
      <c r="AH981" s="211"/>
      <c r="AI981" s="211"/>
      <c r="AJ981" s="211"/>
      <c r="AK981" s="211"/>
      <c r="AL981" s="211"/>
      <c r="AM981" s="211"/>
      <c r="AN981" s="211"/>
      <c r="AO981" s="211"/>
      <c r="AP981" s="211"/>
      <c r="AQ981" s="211"/>
      <c r="AR981" s="211"/>
      <c r="AS981" s="211"/>
      <c r="AT981" s="211"/>
      <c r="AU981" s="211"/>
      <c r="AV981" s="211"/>
      <c r="AW981" s="211"/>
      <c r="AX981" s="211"/>
      <c r="AY981" s="211"/>
      <c r="AZ981" s="211"/>
      <c r="BA981" s="211"/>
      <c r="BB981" s="211"/>
      <c r="BC981" s="211"/>
      <c r="BD981" s="211"/>
      <c r="BE981" s="211"/>
      <c r="BF981" s="211"/>
      <c r="BG981" s="211"/>
    </row>
  </sheetData>
  <mergeCells count="1">
    <mergeCell ref="N7:AM7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424242"/>
    <outlinePr summaryBelow="0"/>
    <pageSetUpPr fitToPage="1"/>
  </sheetPr>
  <dimension ref="A1:BG981"/>
  <sheetViews>
    <sheetView showGridLines="0" zoomScale="55" zoomScaleNormal="55" zoomScalePageLayoutView="55" workbookViewId="0">
      <pane ySplit="9" topLeftCell="A10" activePane="bottomLeft" state="frozen"/>
      <selection pane="bottomLeft" activeCell="N95" sqref="N95:AM99"/>
    </sheetView>
  </sheetViews>
  <sheetFormatPr baseColWidth="10" defaultColWidth="14.5" defaultRowHeight="15" customHeight="1" outlineLevelRow="2" x14ac:dyDescent="0"/>
  <cols>
    <col min="1" max="1" width="2.6640625" style="208" customWidth="1"/>
    <col min="2" max="2" width="12.5" style="208" customWidth="1"/>
    <col min="3" max="3" width="36.6640625" style="208" customWidth="1"/>
    <col min="4" max="4" width="3.83203125" style="208" customWidth="1"/>
    <col min="5" max="5" width="33.1640625" style="208" customWidth="1"/>
    <col min="6" max="6" width="26" style="208" customWidth="1"/>
    <col min="7" max="7" width="7.83203125" style="208" customWidth="1"/>
    <col min="8" max="8" width="5.5" style="208" customWidth="1"/>
    <col min="9" max="9" width="13.1640625" style="208" customWidth="1"/>
    <col min="10" max="10" width="11.83203125" style="208" customWidth="1"/>
    <col min="11" max="11" width="4.5" style="208" customWidth="1"/>
    <col min="12" max="13" width="6.1640625" style="208" customWidth="1"/>
    <col min="14" max="39" width="10.83203125" style="208" customWidth="1"/>
    <col min="40" max="40" width="11" style="208" customWidth="1"/>
    <col min="41" max="47" width="47.33203125" style="208" customWidth="1"/>
    <col min="48" max="59" width="5.6640625" style="208" customWidth="1"/>
    <col min="60" max="16384" width="14.5" style="208"/>
  </cols>
  <sheetData>
    <row r="1" spans="1:59" ht="17">
      <c r="A1" s="211"/>
      <c r="B1" s="16" t="str">
        <f>leverancier04</f>
        <v>merk</v>
      </c>
      <c r="C1" s="211"/>
      <c r="D1" s="211"/>
      <c r="E1" s="127"/>
      <c r="F1" s="127" t="str">
        <f>product04</f>
        <v>PROD 4</v>
      </c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</row>
    <row r="2" spans="1:59" ht="9" customHeight="1">
      <c r="A2" s="211"/>
      <c r="B2" s="11"/>
      <c r="C2" s="8"/>
      <c r="D2" s="8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</row>
    <row r="3" spans="1:59" ht="12.75" customHeight="1">
      <c r="A3" s="211"/>
      <c r="B3" s="6"/>
      <c r="C3" s="8"/>
      <c r="D3" s="211"/>
      <c r="E3" s="20"/>
      <c r="F3" s="20"/>
      <c r="G3" s="211"/>
      <c r="H3" s="211"/>
      <c r="I3" s="7"/>
      <c r="J3" s="6"/>
      <c r="K3" s="211"/>
      <c r="L3" s="211"/>
      <c r="M3" s="211"/>
      <c r="N3" s="211"/>
      <c r="O3" s="211"/>
      <c r="P3" s="211"/>
      <c r="Q3" s="211"/>
      <c r="R3" s="211"/>
      <c r="S3" s="128"/>
      <c r="T3" s="6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</row>
    <row r="4" spans="1:59" ht="12.75" customHeight="1">
      <c r="A4" s="211"/>
      <c r="B4" s="6"/>
      <c r="C4" s="8"/>
      <c r="D4" s="211"/>
      <c r="E4" s="209"/>
      <c r="F4" s="209"/>
      <c r="G4" s="211"/>
      <c r="H4" s="211"/>
      <c r="I4" s="7"/>
      <c r="J4" s="6"/>
      <c r="K4" s="211"/>
      <c r="L4" s="211"/>
      <c r="M4" s="211"/>
      <c r="N4" s="211"/>
      <c r="O4" s="211"/>
      <c r="P4" s="211"/>
      <c r="Q4" s="211"/>
      <c r="R4" s="211"/>
      <c r="S4" s="128"/>
      <c r="T4" s="6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</row>
    <row r="5" spans="1:59" ht="12.75" customHeight="1">
      <c r="A5" s="211"/>
      <c r="B5" s="18"/>
      <c r="C5" s="8"/>
      <c r="D5" s="211"/>
      <c r="E5" s="209"/>
      <c r="F5" s="209"/>
      <c r="G5" s="211"/>
      <c r="H5" s="211"/>
      <c r="I5" s="7"/>
      <c r="J5" s="210"/>
      <c r="K5" s="26"/>
      <c r="L5" s="26" t="s">
        <v>52</v>
      </c>
      <c r="M5" s="26">
        <f>terugverdien</f>
        <v>25</v>
      </c>
      <c r="N5" s="129">
        <f>terugverdien</f>
        <v>25</v>
      </c>
      <c r="O5" s="211"/>
      <c r="P5" s="211"/>
      <c r="Q5" s="211"/>
      <c r="R5" s="211"/>
      <c r="S5" s="128"/>
      <c r="T5" s="6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4"/>
      <c r="AO5" s="24"/>
      <c r="AP5" s="24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</row>
    <row r="6" spans="1:59" ht="12.75" customHeight="1" thickBot="1">
      <c r="A6" s="211"/>
      <c r="B6" s="18" t="s">
        <v>16</v>
      </c>
      <c r="C6" s="8"/>
      <c r="D6" s="211" t="str">
        <f>opsteller</f>
        <v>BAM FM</v>
      </c>
      <c r="E6" s="209"/>
      <c r="F6" s="209"/>
      <c r="G6" s="211"/>
      <c r="H6" s="211"/>
      <c r="I6" s="211" t="str">
        <f>"prijspeil " &amp; peildatum</f>
        <v>prijspeil 1-1-19</v>
      </c>
      <c r="J6" s="211"/>
      <c r="K6" s="26"/>
      <c r="L6" s="26" t="s">
        <v>53</v>
      </c>
      <c r="M6" s="26">
        <f>'4'!startjaar</f>
        <v>2019</v>
      </c>
      <c r="N6" s="27">
        <v>2019</v>
      </c>
      <c r="O6" s="211"/>
      <c r="P6" s="211"/>
      <c r="Q6" s="211"/>
      <c r="R6" s="211"/>
      <c r="S6" s="128"/>
      <c r="T6" s="6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8"/>
      <c r="AO6" s="211"/>
      <c r="AP6" s="8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</row>
    <row r="7" spans="1:59" ht="12.75" customHeight="1">
      <c r="A7" s="211"/>
      <c r="B7" s="28"/>
      <c r="C7" s="29"/>
      <c r="D7" s="30"/>
      <c r="E7" s="31"/>
      <c r="F7" s="33"/>
      <c r="G7" s="35"/>
      <c r="H7" s="36"/>
      <c r="I7" s="38"/>
      <c r="J7" s="38"/>
      <c r="K7" s="40"/>
      <c r="L7" s="40"/>
      <c r="M7" s="43"/>
      <c r="N7" s="258" t="s">
        <v>23</v>
      </c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H7" s="259"/>
      <c r="AI7" s="259"/>
      <c r="AJ7" s="259"/>
      <c r="AK7" s="259"/>
      <c r="AL7" s="259"/>
      <c r="AM7" s="259"/>
      <c r="AN7" s="130"/>
      <c r="AO7" s="211"/>
      <c r="AP7" s="44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</row>
    <row r="8" spans="1:59" ht="12.75" customHeight="1">
      <c r="A8" s="211"/>
      <c r="B8" s="131"/>
      <c r="C8" s="132"/>
      <c r="D8" s="133"/>
      <c r="E8" s="134"/>
      <c r="F8" s="135"/>
      <c r="G8" s="136"/>
      <c r="H8" s="137"/>
      <c r="I8" s="138"/>
      <c r="J8" s="138"/>
      <c r="K8" s="139"/>
      <c r="L8" s="139" t="s">
        <v>21</v>
      </c>
      <c r="M8" s="140" t="s">
        <v>22</v>
      </c>
      <c r="N8" s="116">
        <v>0</v>
      </c>
      <c r="O8" s="117">
        <f t="shared" ref="O8:AM9" si="0">N8+1</f>
        <v>1</v>
      </c>
      <c r="P8" s="117">
        <f t="shared" si="0"/>
        <v>2</v>
      </c>
      <c r="Q8" s="117">
        <f t="shared" si="0"/>
        <v>3</v>
      </c>
      <c r="R8" s="118">
        <f t="shared" si="0"/>
        <v>4</v>
      </c>
      <c r="S8" s="117">
        <f t="shared" si="0"/>
        <v>5</v>
      </c>
      <c r="T8" s="117">
        <f t="shared" si="0"/>
        <v>6</v>
      </c>
      <c r="U8" s="117">
        <f t="shared" si="0"/>
        <v>7</v>
      </c>
      <c r="V8" s="117">
        <f t="shared" si="0"/>
        <v>8</v>
      </c>
      <c r="W8" s="118">
        <f t="shared" si="0"/>
        <v>9</v>
      </c>
      <c r="X8" s="118">
        <f t="shared" si="0"/>
        <v>10</v>
      </c>
      <c r="Y8" s="118">
        <f t="shared" si="0"/>
        <v>11</v>
      </c>
      <c r="Z8" s="118">
        <f t="shared" si="0"/>
        <v>12</v>
      </c>
      <c r="AA8" s="118">
        <f t="shared" si="0"/>
        <v>13</v>
      </c>
      <c r="AB8" s="118">
        <f t="shared" si="0"/>
        <v>14</v>
      </c>
      <c r="AC8" s="118">
        <f t="shared" si="0"/>
        <v>15</v>
      </c>
      <c r="AD8" s="118">
        <f t="shared" si="0"/>
        <v>16</v>
      </c>
      <c r="AE8" s="118">
        <f t="shared" si="0"/>
        <v>17</v>
      </c>
      <c r="AF8" s="118">
        <f t="shared" si="0"/>
        <v>18</v>
      </c>
      <c r="AG8" s="118">
        <f t="shared" si="0"/>
        <v>19</v>
      </c>
      <c r="AH8" s="118">
        <f t="shared" si="0"/>
        <v>20</v>
      </c>
      <c r="AI8" s="118">
        <f t="shared" si="0"/>
        <v>21</v>
      </c>
      <c r="AJ8" s="118">
        <f t="shared" si="0"/>
        <v>22</v>
      </c>
      <c r="AK8" s="118">
        <f t="shared" si="0"/>
        <v>23</v>
      </c>
      <c r="AL8" s="118">
        <f t="shared" si="0"/>
        <v>24</v>
      </c>
      <c r="AM8" s="118">
        <f t="shared" si="0"/>
        <v>25</v>
      </c>
      <c r="AN8" s="141"/>
      <c r="AO8" s="211"/>
      <c r="AP8" s="44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</row>
    <row r="9" spans="1:59" ht="12.75" customHeight="1">
      <c r="A9" s="211"/>
      <c r="B9" s="45" t="s">
        <v>24</v>
      </c>
      <c r="C9" s="46"/>
      <c r="D9" s="47" t="s">
        <v>11</v>
      </c>
      <c r="E9" s="49"/>
      <c r="F9" s="50" t="s">
        <v>54</v>
      </c>
      <c r="G9" s="51" t="s">
        <v>28</v>
      </c>
      <c r="H9" s="52" t="s">
        <v>29</v>
      </c>
      <c r="I9" s="53" t="s">
        <v>31</v>
      </c>
      <c r="J9" s="53" t="s">
        <v>32</v>
      </c>
      <c r="K9" s="53" t="s">
        <v>33</v>
      </c>
      <c r="L9" s="53" t="s">
        <v>26</v>
      </c>
      <c r="M9" s="54" t="s">
        <v>26</v>
      </c>
      <c r="N9" s="55">
        <f>'4'!startjaar</f>
        <v>2019</v>
      </c>
      <c r="O9" s="56">
        <f t="shared" si="0"/>
        <v>2020</v>
      </c>
      <c r="P9" s="56">
        <f t="shared" si="0"/>
        <v>2021</v>
      </c>
      <c r="Q9" s="56">
        <f t="shared" si="0"/>
        <v>2022</v>
      </c>
      <c r="R9" s="57">
        <f t="shared" si="0"/>
        <v>2023</v>
      </c>
      <c r="S9" s="56">
        <f t="shared" si="0"/>
        <v>2024</v>
      </c>
      <c r="T9" s="58">
        <f t="shared" si="0"/>
        <v>2025</v>
      </c>
      <c r="U9" s="58">
        <f t="shared" si="0"/>
        <v>2026</v>
      </c>
      <c r="V9" s="58">
        <f t="shared" si="0"/>
        <v>2027</v>
      </c>
      <c r="W9" s="57">
        <f t="shared" si="0"/>
        <v>2028</v>
      </c>
      <c r="X9" s="57">
        <f t="shared" si="0"/>
        <v>2029</v>
      </c>
      <c r="Y9" s="57">
        <f t="shared" si="0"/>
        <v>2030</v>
      </c>
      <c r="Z9" s="57">
        <f t="shared" si="0"/>
        <v>2031</v>
      </c>
      <c r="AA9" s="57">
        <f t="shared" si="0"/>
        <v>2032</v>
      </c>
      <c r="AB9" s="57">
        <f t="shared" si="0"/>
        <v>2033</v>
      </c>
      <c r="AC9" s="57">
        <f t="shared" si="0"/>
        <v>2034</v>
      </c>
      <c r="AD9" s="57">
        <f t="shared" si="0"/>
        <v>2035</v>
      </c>
      <c r="AE9" s="57">
        <f t="shared" si="0"/>
        <v>2036</v>
      </c>
      <c r="AF9" s="57">
        <f t="shared" si="0"/>
        <v>2037</v>
      </c>
      <c r="AG9" s="57">
        <f t="shared" si="0"/>
        <v>2038</v>
      </c>
      <c r="AH9" s="57">
        <f t="shared" si="0"/>
        <v>2039</v>
      </c>
      <c r="AI9" s="57">
        <f t="shared" si="0"/>
        <v>2040</v>
      </c>
      <c r="AJ9" s="57">
        <f t="shared" si="0"/>
        <v>2041</v>
      </c>
      <c r="AK9" s="57">
        <f t="shared" si="0"/>
        <v>2042</v>
      </c>
      <c r="AL9" s="57">
        <f t="shared" si="0"/>
        <v>2043</v>
      </c>
      <c r="AM9" s="57">
        <f t="shared" si="0"/>
        <v>2044</v>
      </c>
      <c r="AN9" s="142" t="s">
        <v>32</v>
      </c>
      <c r="AO9" s="211"/>
      <c r="AP9" s="60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</row>
    <row r="10" spans="1:59" ht="15" customHeight="1">
      <c r="A10" s="211"/>
      <c r="B10" s="62"/>
      <c r="C10" s="63"/>
      <c r="D10" s="64"/>
      <c r="E10" s="64"/>
      <c r="F10" s="63"/>
      <c r="G10" s="66"/>
      <c r="H10" s="67"/>
      <c r="I10" s="68"/>
      <c r="J10" s="71"/>
      <c r="K10" s="73"/>
      <c r="L10" s="73"/>
      <c r="M10" s="74"/>
      <c r="N10" s="75"/>
      <c r="O10" s="76"/>
      <c r="P10" s="76"/>
      <c r="Q10" s="76"/>
      <c r="R10" s="77"/>
      <c r="S10" s="76"/>
      <c r="T10" s="76"/>
      <c r="U10" s="76"/>
      <c r="V10" s="76"/>
      <c r="W10" s="77"/>
      <c r="X10" s="77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143"/>
      <c r="AO10" s="211"/>
      <c r="AP10" s="5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</row>
    <row r="11" spans="1:59" ht="15" customHeight="1">
      <c r="A11" s="211"/>
      <c r="B11" s="78"/>
      <c r="C11" s="79"/>
      <c r="D11" s="80" t="s">
        <v>40</v>
      </c>
      <c r="E11" s="81"/>
      <c r="F11" s="82"/>
      <c r="G11" s="83"/>
      <c r="H11" s="84"/>
      <c r="I11" s="85"/>
      <c r="J11" s="86"/>
      <c r="K11" s="87"/>
      <c r="L11" s="87"/>
      <c r="M11" s="88"/>
      <c r="N11" s="89"/>
      <c r="O11" s="90"/>
      <c r="P11" s="90"/>
      <c r="Q11" s="90"/>
      <c r="R11" s="91"/>
      <c r="S11" s="92"/>
      <c r="T11" s="93"/>
      <c r="U11" s="93"/>
      <c r="V11" s="93"/>
      <c r="W11" s="91"/>
      <c r="X11" s="91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144"/>
      <c r="AO11" s="211"/>
      <c r="AP11" s="5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</row>
    <row r="12" spans="1:59" ht="15" customHeight="1">
      <c r="A12" s="211"/>
      <c r="B12" s="145"/>
      <c r="C12" s="146" t="s">
        <v>41</v>
      </c>
      <c r="D12" s="147" t="s">
        <v>42</v>
      </c>
      <c r="E12" s="148"/>
      <c r="F12" s="149"/>
      <c r="G12" s="150"/>
      <c r="H12" s="151"/>
      <c r="I12" s="152"/>
      <c r="J12" s="153"/>
      <c r="K12" s="154"/>
      <c r="L12" s="154"/>
      <c r="M12" s="155"/>
      <c r="N12" s="156">
        <f t="shared" ref="N12:AM12" si="1">SUM(N13,N68)</f>
        <v>0</v>
      </c>
      <c r="O12" s="157">
        <f t="shared" si="1"/>
        <v>0</v>
      </c>
      <c r="P12" s="157">
        <f t="shared" si="1"/>
        <v>0</v>
      </c>
      <c r="Q12" s="157">
        <f t="shared" si="1"/>
        <v>0</v>
      </c>
      <c r="R12" s="157">
        <f t="shared" si="1"/>
        <v>0</v>
      </c>
      <c r="S12" s="157">
        <f t="shared" si="1"/>
        <v>0</v>
      </c>
      <c r="T12" s="157">
        <f t="shared" si="1"/>
        <v>0</v>
      </c>
      <c r="U12" s="157">
        <f t="shared" si="1"/>
        <v>0</v>
      </c>
      <c r="V12" s="157">
        <f t="shared" si="1"/>
        <v>0</v>
      </c>
      <c r="W12" s="157">
        <f t="shared" si="1"/>
        <v>0</v>
      </c>
      <c r="X12" s="157">
        <f t="shared" si="1"/>
        <v>0</v>
      </c>
      <c r="Y12" s="157">
        <f t="shared" si="1"/>
        <v>0</v>
      </c>
      <c r="Z12" s="157">
        <f t="shared" si="1"/>
        <v>0</v>
      </c>
      <c r="AA12" s="157">
        <f t="shared" si="1"/>
        <v>0</v>
      </c>
      <c r="AB12" s="157">
        <f t="shared" si="1"/>
        <v>0</v>
      </c>
      <c r="AC12" s="157">
        <f t="shared" si="1"/>
        <v>0</v>
      </c>
      <c r="AD12" s="157">
        <f t="shared" si="1"/>
        <v>0</v>
      </c>
      <c r="AE12" s="157">
        <f t="shared" si="1"/>
        <v>0</v>
      </c>
      <c r="AF12" s="157">
        <f t="shared" si="1"/>
        <v>0</v>
      </c>
      <c r="AG12" s="157">
        <f t="shared" si="1"/>
        <v>0</v>
      </c>
      <c r="AH12" s="157">
        <f t="shared" si="1"/>
        <v>0</v>
      </c>
      <c r="AI12" s="157">
        <f t="shared" si="1"/>
        <v>0</v>
      </c>
      <c r="AJ12" s="157">
        <f t="shared" si="1"/>
        <v>0</v>
      </c>
      <c r="AK12" s="157">
        <f t="shared" si="1"/>
        <v>0</v>
      </c>
      <c r="AL12" s="157">
        <f t="shared" si="1"/>
        <v>0</v>
      </c>
      <c r="AM12" s="158">
        <f t="shared" si="1"/>
        <v>0</v>
      </c>
      <c r="AN12" s="159">
        <f t="shared" ref="AN12:AN43" si="2">SUM(N12:AM12)</f>
        <v>0</v>
      </c>
      <c r="AO12" s="211"/>
      <c r="AP12" s="160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</row>
    <row r="13" spans="1:59" ht="15" customHeight="1" outlineLevel="1">
      <c r="A13" s="211"/>
      <c r="B13" s="161"/>
      <c r="C13" s="162" t="s">
        <v>41</v>
      </c>
      <c r="D13" s="148"/>
      <c r="E13" s="148" t="s">
        <v>43</v>
      </c>
      <c r="F13" s="149"/>
      <c r="G13" s="163"/>
      <c r="H13" s="151"/>
      <c r="I13" s="152"/>
      <c r="J13" s="153"/>
      <c r="K13" s="154"/>
      <c r="L13" s="154"/>
      <c r="M13" s="155"/>
      <c r="N13" s="156">
        <f>SUM(N14:N67)</f>
        <v>0</v>
      </c>
      <c r="O13" s="157">
        <f>SUM(O15:O67)</f>
        <v>0</v>
      </c>
      <c r="P13" s="157"/>
      <c r="Q13" s="157">
        <f t="shared" ref="Q13:AM13" si="3">SUM(Q15:Q67)</f>
        <v>0</v>
      </c>
      <c r="R13" s="157">
        <f t="shared" si="3"/>
        <v>0</v>
      </c>
      <c r="S13" s="157">
        <f t="shared" si="3"/>
        <v>0</v>
      </c>
      <c r="T13" s="157">
        <f t="shared" si="3"/>
        <v>0</v>
      </c>
      <c r="U13" s="157">
        <f t="shared" si="3"/>
        <v>0</v>
      </c>
      <c r="V13" s="157">
        <f t="shared" si="3"/>
        <v>0</v>
      </c>
      <c r="W13" s="157">
        <f t="shared" si="3"/>
        <v>0</v>
      </c>
      <c r="X13" s="157">
        <f t="shared" si="3"/>
        <v>0</v>
      </c>
      <c r="Y13" s="157">
        <f t="shared" si="3"/>
        <v>0</v>
      </c>
      <c r="Z13" s="157">
        <f t="shared" si="3"/>
        <v>0</v>
      </c>
      <c r="AA13" s="157">
        <f t="shared" si="3"/>
        <v>0</v>
      </c>
      <c r="AB13" s="157">
        <f t="shared" si="3"/>
        <v>0</v>
      </c>
      <c r="AC13" s="157">
        <f t="shared" si="3"/>
        <v>0</v>
      </c>
      <c r="AD13" s="157">
        <f t="shared" si="3"/>
        <v>0</v>
      </c>
      <c r="AE13" s="157">
        <f t="shared" si="3"/>
        <v>0</v>
      </c>
      <c r="AF13" s="157">
        <f t="shared" si="3"/>
        <v>0</v>
      </c>
      <c r="AG13" s="157">
        <f t="shared" si="3"/>
        <v>0</v>
      </c>
      <c r="AH13" s="157">
        <f t="shared" si="3"/>
        <v>0</v>
      </c>
      <c r="AI13" s="157">
        <f t="shared" si="3"/>
        <v>0</v>
      </c>
      <c r="AJ13" s="157">
        <f t="shared" si="3"/>
        <v>0</v>
      </c>
      <c r="AK13" s="157">
        <f t="shared" si="3"/>
        <v>0</v>
      </c>
      <c r="AL13" s="157">
        <f t="shared" si="3"/>
        <v>0</v>
      </c>
      <c r="AM13" s="157">
        <f t="shared" si="3"/>
        <v>0</v>
      </c>
      <c r="AN13" s="159">
        <f t="shared" si="2"/>
        <v>0</v>
      </c>
      <c r="AO13" s="211"/>
      <c r="AP13" s="5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</row>
    <row r="14" spans="1:59" ht="15" customHeight="1" outlineLevel="2">
      <c r="A14" s="211"/>
      <c r="B14" s="62"/>
      <c r="C14" s="164"/>
      <c r="D14" s="165"/>
      <c r="E14" s="64"/>
      <c r="F14" s="63"/>
      <c r="G14" s="95"/>
      <c r="H14" s="67"/>
      <c r="I14" s="68"/>
      <c r="J14" s="71"/>
      <c r="K14" s="73"/>
      <c r="L14" s="73"/>
      <c r="M14" s="74"/>
      <c r="N14" s="75">
        <v>0</v>
      </c>
      <c r="O14" s="76">
        <v>0</v>
      </c>
      <c r="P14" s="76">
        <v>0</v>
      </c>
      <c r="Q14" s="76">
        <v>0</v>
      </c>
      <c r="R14" s="77">
        <v>0</v>
      </c>
      <c r="S14" s="76">
        <v>0</v>
      </c>
      <c r="T14" s="76">
        <v>0</v>
      </c>
      <c r="U14" s="76">
        <v>0</v>
      </c>
      <c r="V14" s="76">
        <v>0</v>
      </c>
      <c r="W14" s="77">
        <v>0</v>
      </c>
      <c r="X14" s="77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166">
        <f t="shared" si="2"/>
        <v>0</v>
      </c>
      <c r="AO14" s="211"/>
      <c r="AP14" s="5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</row>
    <row r="15" spans="1:59" ht="15" customHeight="1" outlineLevel="2">
      <c r="A15" s="211"/>
      <c r="B15" s="62"/>
      <c r="C15" s="164"/>
      <c r="D15" s="165"/>
      <c r="E15" s="64"/>
      <c r="F15" s="63"/>
      <c r="G15" s="95"/>
      <c r="H15" s="67"/>
      <c r="I15" s="68"/>
      <c r="J15" s="71">
        <f t="shared" ref="J15:J50" si="4">ROUND(G15*I15,0)</f>
        <v>0</v>
      </c>
      <c r="K15" s="73"/>
      <c r="L15" s="73"/>
      <c r="M15" s="74"/>
      <c r="N15" s="75">
        <v>0</v>
      </c>
      <c r="O15" s="76">
        <v>0</v>
      </c>
      <c r="P15" s="76">
        <v>0</v>
      </c>
      <c r="Q15" s="76">
        <v>0</v>
      </c>
      <c r="R15" s="77">
        <v>0</v>
      </c>
      <c r="S15" s="76">
        <v>0</v>
      </c>
      <c r="T15" s="76">
        <v>0</v>
      </c>
      <c r="U15" s="76">
        <v>0</v>
      </c>
      <c r="V15" s="76">
        <v>0</v>
      </c>
      <c r="W15" s="77">
        <v>0</v>
      </c>
      <c r="X15" s="77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166">
        <f t="shared" si="2"/>
        <v>0</v>
      </c>
      <c r="AO15" s="211"/>
      <c r="AP15" s="5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</row>
    <row r="16" spans="1:59" ht="15" customHeight="1" outlineLevel="2">
      <c r="A16" s="211"/>
      <c r="B16" s="62"/>
      <c r="C16" s="164"/>
      <c r="D16" s="165"/>
      <c r="E16" s="64"/>
      <c r="F16" s="63"/>
      <c r="G16" s="95"/>
      <c r="H16" s="67"/>
      <c r="I16" s="68"/>
      <c r="J16" s="71">
        <f t="shared" si="4"/>
        <v>0</v>
      </c>
      <c r="K16" s="73"/>
      <c r="L16" s="73"/>
      <c r="M16" s="74"/>
      <c r="N16" s="75">
        <v>0</v>
      </c>
      <c r="O16" s="76">
        <v>0</v>
      </c>
      <c r="P16" s="76">
        <v>0</v>
      </c>
      <c r="Q16" s="76">
        <v>0</v>
      </c>
      <c r="R16" s="77">
        <v>0</v>
      </c>
      <c r="S16" s="76">
        <v>0</v>
      </c>
      <c r="T16" s="76">
        <v>0</v>
      </c>
      <c r="U16" s="76">
        <v>0</v>
      </c>
      <c r="V16" s="76">
        <v>0</v>
      </c>
      <c r="W16" s="77">
        <v>0</v>
      </c>
      <c r="X16" s="77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166">
        <f t="shared" si="2"/>
        <v>0</v>
      </c>
      <c r="AO16" s="211"/>
      <c r="AP16" s="5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</row>
    <row r="17" spans="1:59" ht="15" customHeight="1" outlineLevel="2">
      <c r="A17" s="211"/>
      <c r="B17" s="62"/>
      <c r="C17" s="164"/>
      <c r="D17" s="165"/>
      <c r="E17" s="64"/>
      <c r="F17" s="63"/>
      <c r="G17" s="95"/>
      <c r="H17" s="67"/>
      <c r="I17" s="68"/>
      <c r="J17" s="71">
        <f t="shared" si="4"/>
        <v>0</v>
      </c>
      <c r="K17" s="73"/>
      <c r="L17" s="73"/>
      <c r="M17" s="74"/>
      <c r="N17" s="75">
        <v>0</v>
      </c>
      <c r="O17" s="76">
        <v>0</v>
      </c>
      <c r="P17" s="76">
        <v>0</v>
      </c>
      <c r="Q17" s="76">
        <v>0</v>
      </c>
      <c r="R17" s="77">
        <v>0</v>
      </c>
      <c r="S17" s="76">
        <v>0</v>
      </c>
      <c r="T17" s="76">
        <v>0</v>
      </c>
      <c r="U17" s="76">
        <v>0</v>
      </c>
      <c r="V17" s="76">
        <v>0</v>
      </c>
      <c r="W17" s="77">
        <v>0</v>
      </c>
      <c r="X17" s="77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166">
        <f t="shared" si="2"/>
        <v>0</v>
      </c>
      <c r="AO17" s="211"/>
      <c r="AP17" s="5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</row>
    <row r="18" spans="1:59" ht="15" customHeight="1" outlineLevel="2">
      <c r="A18" s="211"/>
      <c r="B18" s="62"/>
      <c r="C18" s="164"/>
      <c r="D18" s="165"/>
      <c r="E18" s="64"/>
      <c r="F18" s="63"/>
      <c r="G18" s="95"/>
      <c r="H18" s="67"/>
      <c r="I18" s="68"/>
      <c r="J18" s="71">
        <f t="shared" si="4"/>
        <v>0</v>
      </c>
      <c r="K18" s="73"/>
      <c r="L18" s="73"/>
      <c r="M18" s="74"/>
      <c r="N18" s="75">
        <v>0</v>
      </c>
      <c r="O18" s="76">
        <v>0</v>
      </c>
      <c r="P18" s="76">
        <v>0</v>
      </c>
      <c r="Q18" s="76">
        <v>0</v>
      </c>
      <c r="R18" s="77">
        <v>0</v>
      </c>
      <c r="S18" s="76">
        <v>0</v>
      </c>
      <c r="T18" s="76">
        <v>0</v>
      </c>
      <c r="U18" s="76">
        <v>0</v>
      </c>
      <c r="V18" s="76">
        <v>0</v>
      </c>
      <c r="W18" s="77">
        <v>0</v>
      </c>
      <c r="X18" s="77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166">
        <f t="shared" si="2"/>
        <v>0</v>
      </c>
      <c r="AO18" s="211"/>
      <c r="AP18" s="5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</row>
    <row r="19" spans="1:59" ht="15" customHeight="1" outlineLevel="2">
      <c r="A19" s="211"/>
      <c r="B19" s="62"/>
      <c r="C19" s="164"/>
      <c r="D19" s="165"/>
      <c r="E19" s="64"/>
      <c r="F19" s="63"/>
      <c r="G19" s="95"/>
      <c r="H19" s="67"/>
      <c r="I19" s="68"/>
      <c r="J19" s="71">
        <f t="shared" si="4"/>
        <v>0</v>
      </c>
      <c r="K19" s="73"/>
      <c r="L19" s="73"/>
      <c r="M19" s="74"/>
      <c r="N19" s="75">
        <v>0</v>
      </c>
      <c r="O19" s="76">
        <v>0</v>
      </c>
      <c r="P19" s="76">
        <v>0</v>
      </c>
      <c r="Q19" s="76">
        <v>0</v>
      </c>
      <c r="R19" s="77">
        <v>0</v>
      </c>
      <c r="S19" s="76">
        <v>0</v>
      </c>
      <c r="T19" s="76">
        <v>0</v>
      </c>
      <c r="U19" s="76">
        <v>0</v>
      </c>
      <c r="V19" s="76">
        <v>0</v>
      </c>
      <c r="W19" s="77">
        <v>0</v>
      </c>
      <c r="X19" s="77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166">
        <f t="shared" si="2"/>
        <v>0</v>
      </c>
      <c r="AO19" s="211"/>
      <c r="AP19" s="5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</row>
    <row r="20" spans="1:59" ht="15" customHeight="1" outlineLevel="2">
      <c r="A20" s="211"/>
      <c r="B20" s="62"/>
      <c r="C20" s="164"/>
      <c r="D20" s="165"/>
      <c r="E20" s="64"/>
      <c r="F20" s="63"/>
      <c r="G20" s="95"/>
      <c r="H20" s="67"/>
      <c r="I20" s="68"/>
      <c r="J20" s="71">
        <f t="shared" si="4"/>
        <v>0</v>
      </c>
      <c r="K20" s="73"/>
      <c r="L20" s="73"/>
      <c r="M20" s="74"/>
      <c r="N20" s="75">
        <v>0</v>
      </c>
      <c r="O20" s="76">
        <v>0</v>
      </c>
      <c r="P20" s="76">
        <v>0</v>
      </c>
      <c r="Q20" s="76">
        <v>0</v>
      </c>
      <c r="R20" s="77">
        <v>0</v>
      </c>
      <c r="S20" s="76">
        <v>0</v>
      </c>
      <c r="T20" s="76">
        <v>0</v>
      </c>
      <c r="U20" s="76">
        <v>0</v>
      </c>
      <c r="V20" s="76">
        <v>0</v>
      </c>
      <c r="W20" s="77">
        <v>0</v>
      </c>
      <c r="X20" s="77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166">
        <f t="shared" si="2"/>
        <v>0</v>
      </c>
      <c r="AO20" s="211"/>
      <c r="AP20" s="5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</row>
    <row r="21" spans="1:59" ht="15" customHeight="1" outlineLevel="2">
      <c r="A21" s="211"/>
      <c r="B21" s="62"/>
      <c r="C21" s="164"/>
      <c r="D21" s="165"/>
      <c r="E21" s="64"/>
      <c r="F21" s="63"/>
      <c r="G21" s="95"/>
      <c r="H21" s="67"/>
      <c r="I21" s="68"/>
      <c r="J21" s="71">
        <f t="shared" si="4"/>
        <v>0</v>
      </c>
      <c r="K21" s="73"/>
      <c r="L21" s="73"/>
      <c r="M21" s="74"/>
      <c r="N21" s="75">
        <v>0</v>
      </c>
      <c r="O21" s="76">
        <v>0</v>
      </c>
      <c r="P21" s="76">
        <v>0</v>
      </c>
      <c r="Q21" s="76">
        <v>0</v>
      </c>
      <c r="R21" s="77">
        <v>0</v>
      </c>
      <c r="S21" s="76">
        <v>0</v>
      </c>
      <c r="T21" s="76">
        <v>0</v>
      </c>
      <c r="U21" s="76">
        <v>0</v>
      </c>
      <c r="V21" s="76">
        <v>0</v>
      </c>
      <c r="W21" s="77">
        <v>0</v>
      </c>
      <c r="X21" s="77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166">
        <f t="shared" si="2"/>
        <v>0</v>
      </c>
      <c r="AO21" s="211"/>
      <c r="AP21" s="5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</row>
    <row r="22" spans="1:59" ht="15" customHeight="1" outlineLevel="2">
      <c r="A22" s="211"/>
      <c r="B22" s="62"/>
      <c r="C22" s="164"/>
      <c r="D22" s="165"/>
      <c r="E22" s="64"/>
      <c r="F22" s="63"/>
      <c r="G22" s="95"/>
      <c r="H22" s="67"/>
      <c r="I22" s="68"/>
      <c r="J22" s="71">
        <f t="shared" si="4"/>
        <v>0</v>
      </c>
      <c r="K22" s="73"/>
      <c r="L22" s="73"/>
      <c r="M22" s="74"/>
      <c r="N22" s="75">
        <v>0</v>
      </c>
      <c r="O22" s="76">
        <v>0</v>
      </c>
      <c r="P22" s="76">
        <v>0</v>
      </c>
      <c r="Q22" s="76">
        <v>0</v>
      </c>
      <c r="R22" s="77">
        <v>0</v>
      </c>
      <c r="S22" s="76">
        <v>0</v>
      </c>
      <c r="T22" s="76">
        <v>0</v>
      </c>
      <c r="U22" s="76">
        <v>0</v>
      </c>
      <c r="V22" s="76">
        <v>0</v>
      </c>
      <c r="W22" s="77">
        <v>0</v>
      </c>
      <c r="X22" s="77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166">
        <f t="shared" si="2"/>
        <v>0</v>
      </c>
      <c r="AO22" s="211"/>
      <c r="AP22" s="5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</row>
    <row r="23" spans="1:59" ht="15" customHeight="1" outlineLevel="2">
      <c r="A23" s="211"/>
      <c r="B23" s="62"/>
      <c r="C23" s="164"/>
      <c r="D23" s="165"/>
      <c r="E23" s="64"/>
      <c r="F23" s="63"/>
      <c r="G23" s="95"/>
      <c r="H23" s="67"/>
      <c r="I23" s="68"/>
      <c r="J23" s="71">
        <f t="shared" si="4"/>
        <v>0</v>
      </c>
      <c r="K23" s="73"/>
      <c r="L23" s="73"/>
      <c r="M23" s="74"/>
      <c r="N23" s="75">
        <v>0</v>
      </c>
      <c r="O23" s="76">
        <v>0</v>
      </c>
      <c r="P23" s="76">
        <v>0</v>
      </c>
      <c r="Q23" s="76">
        <v>0</v>
      </c>
      <c r="R23" s="77">
        <v>0</v>
      </c>
      <c r="S23" s="76">
        <v>0</v>
      </c>
      <c r="T23" s="76">
        <v>0</v>
      </c>
      <c r="U23" s="76">
        <v>0</v>
      </c>
      <c r="V23" s="76">
        <v>0</v>
      </c>
      <c r="W23" s="77">
        <v>0</v>
      </c>
      <c r="X23" s="77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166">
        <f t="shared" si="2"/>
        <v>0</v>
      </c>
      <c r="AO23" s="211"/>
      <c r="AP23" s="5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</row>
    <row r="24" spans="1:59" ht="15" customHeight="1" outlineLevel="2">
      <c r="A24" s="211"/>
      <c r="B24" s="62"/>
      <c r="C24" s="164"/>
      <c r="D24" s="165"/>
      <c r="E24" s="64"/>
      <c r="F24" s="63"/>
      <c r="G24" s="95"/>
      <c r="H24" s="67"/>
      <c r="I24" s="68"/>
      <c r="J24" s="71">
        <f t="shared" si="4"/>
        <v>0</v>
      </c>
      <c r="K24" s="73"/>
      <c r="L24" s="73"/>
      <c r="M24" s="74"/>
      <c r="N24" s="75">
        <v>0</v>
      </c>
      <c r="O24" s="76">
        <v>0</v>
      </c>
      <c r="P24" s="76">
        <v>0</v>
      </c>
      <c r="Q24" s="76">
        <v>0</v>
      </c>
      <c r="R24" s="77">
        <v>0</v>
      </c>
      <c r="S24" s="76">
        <v>0</v>
      </c>
      <c r="T24" s="76">
        <v>0</v>
      </c>
      <c r="U24" s="76">
        <v>0</v>
      </c>
      <c r="V24" s="76">
        <v>0</v>
      </c>
      <c r="W24" s="77">
        <v>0</v>
      </c>
      <c r="X24" s="77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166">
        <f t="shared" si="2"/>
        <v>0</v>
      </c>
      <c r="AO24" s="211"/>
      <c r="AP24" s="5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</row>
    <row r="25" spans="1:59" ht="15" customHeight="1" outlineLevel="2">
      <c r="A25" s="211"/>
      <c r="B25" s="62"/>
      <c r="C25" s="164"/>
      <c r="D25" s="165"/>
      <c r="E25" s="64"/>
      <c r="F25" s="63"/>
      <c r="G25" s="95"/>
      <c r="H25" s="67"/>
      <c r="I25" s="68"/>
      <c r="J25" s="71">
        <f t="shared" si="4"/>
        <v>0</v>
      </c>
      <c r="K25" s="73"/>
      <c r="L25" s="73"/>
      <c r="M25" s="74"/>
      <c r="N25" s="75">
        <v>0</v>
      </c>
      <c r="O25" s="76">
        <v>0</v>
      </c>
      <c r="P25" s="76">
        <v>0</v>
      </c>
      <c r="Q25" s="76">
        <v>0</v>
      </c>
      <c r="R25" s="77">
        <v>0</v>
      </c>
      <c r="S25" s="76">
        <v>0</v>
      </c>
      <c r="T25" s="76">
        <v>0</v>
      </c>
      <c r="U25" s="76">
        <v>0</v>
      </c>
      <c r="V25" s="76">
        <v>0</v>
      </c>
      <c r="W25" s="77">
        <v>0</v>
      </c>
      <c r="X25" s="77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166">
        <f t="shared" si="2"/>
        <v>0</v>
      </c>
      <c r="AO25" s="211"/>
      <c r="AP25" s="5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</row>
    <row r="26" spans="1:59" ht="15" customHeight="1" outlineLevel="2">
      <c r="A26" s="211"/>
      <c r="B26" s="62"/>
      <c r="C26" s="164"/>
      <c r="D26" s="165"/>
      <c r="E26" s="64"/>
      <c r="F26" s="63"/>
      <c r="G26" s="95"/>
      <c r="H26" s="67"/>
      <c r="I26" s="68"/>
      <c r="J26" s="71">
        <f t="shared" si="4"/>
        <v>0</v>
      </c>
      <c r="K26" s="73"/>
      <c r="L26" s="73"/>
      <c r="M26" s="74"/>
      <c r="N26" s="75">
        <v>0</v>
      </c>
      <c r="O26" s="76">
        <v>0</v>
      </c>
      <c r="P26" s="76">
        <v>0</v>
      </c>
      <c r="Q26" s="76">
        <v>0</v>
      </c>
      <c r="R26" s="77">
        <v>0</v>
      </c>
      <c r="S26" s="76">
        <v>0</v>
      </c>
      <c r="T26" s="76">
        <v>0</v>
      </c>
      <c r="U26" s="76">
        <v>0</v>
      </c>
      <c r="V26" s="76">
        <v>0</v>
      </c>
      <c r="W26" s="77">
        <v>0</v>
      </c>
      <c r="X26" s="77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166">
        <f t="shared" si="2"/>
        <v>0</v>
      </c>
      <c r="AO26" s="211"/>
      <c r="AP26" s="5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</row>
    <row r="27" spans="1:59" ht="15" customHeight="1" outlineLevel="2">
      <c r="A27" s="211"/>
      <c r="B27" s="62"/>
      <c r="C27" s="164"/>
      <c r="D27" s="165"/>
      <c r="E27" s="64"/>
      <c r="F27" s="63"/>
      <c r="G27" s="95"/>
      <c r="H27" s="67"/>
      <c r="I27" s="68"/>
      <c r="J27" s="71">
        <f t="shared" si="4"/>
        <v>0</v>
      </c>
      <c r="K27" s="73"/>
      <c r="L27" s="73"/>
      <c r="M27" s="74"/>
      <c r="N27" s="75">
        <v>0</v>
      </c>
      <c r="O27" s="76">
        <v>0</v>
      </c>
      <c r="P27" s="76">
        <v>0</v>
      </c>
      <c r="Q27" s="76">
        <v>0</v>
      </c>
      <c r="R27" s="77">
        <v>0</v>
      </c>
      <c r="S27" s="76">
        <v>0</v>
      </c>
      <c r="T27" s="76">
        <v>0</v>
      </c>
      <c r="U27" s="76">
        <v>0</v>
      </c>
      <c r="V27" s="76">
        <v>0</v>
      </c>
      <c r="W27" s="77">
        <v>0</v>
      </c>
      <c r="X27" s="77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166">
        <f t="shared" si="2"/>
        <v>0</v>
      </c>
      <c r="AO27" s="211"/>
      <c r="AP27" s="5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</row>
    <row r="28" spans="1:59" ht="15" customHeight="1" outlineLevel="2">
      <c r="A28" s="211"/>
      <c r="B28" s="62"/>
      <c r="C28" s="164"/>
      <c r="D28" s="165"/>
      <c r="E28" s="64"/>
      <c r="F28" s="63"/>
      <c r="G28" s="95"/>
      <c r="H28" s="67"/>
      <c r="I28" s="68"/>
      <c r="J28" s="71">
        <f t="shared" si="4"/>
        <v>0</v>
      </c>
      <c r="K28" s="73"/>
      <c r="L28" s="73"/>
      <c r="M28" s="74"/>
      <c r="N28" s="75">
        <v>0</v>
      </c>
      <c r="O28" s="76">
        <v>0</v>
      </c>
      <c r="P28" s="76">
        <v>0</v>
      </c>
      <c r="Q28" s="76">
        <v>0</v>
      </c>
      <c r="R28" s="77">
        <v>0</v>
      </c>
      <c r="S28" s="76">
        <v>0</v>
      </c>
      <c r="T28" s="76">
        <v>0</v>
      </c>
      <c r="U28" s="76">
        <v>0</v>
      </c>
      <c r="V28" s="76">
        <v>0</v>
      </c>
      <c r="W28" s="77">
        <v>0</v>
      </c>
      <c r="X28" s="77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v>0</v>
      </c>
      <c r="AD28" s="76">
        <v>0</v>
      </c>
      <c r="AE28" s="76">
        <v>0</v>
      </c>
      <c r="AF28" s="76">
        <v>0</v>
      </c>
      <c r="AG28" s="76">
        <v>0</v>
      </c>
      <c r="AH28" s="76">
        <v>0</v>
      </c>
      <c r="AI28" s="76">
        <v>0</v>
      </c>
      <c r="AJ28" s="76">
        <v>0</v>
      </c>
      <c r="AK28" s="76">
        <v>0</v>
      </c>
      <c r="AL28" s="76">
        <v>0</v>
      </c>
      <c r="AM28" s="76">
        <v>0</v>
      </c>
      <c r="AN28" s="166">
        <f t="shared" si="2"/>
        <v>0</v>
      </c>
      <c r="AO28" s="211"/>
      <c r="AP28" s="5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</row>
    <row r="29" spans="1:59" ht="15" customHeight="1" outlineLevel="2">
      <c r="A29" s="211"/>
      <c r="B29" s="62"/>
      <c r="C29" s="164"/>
      <c r="D29" s="165"/>
      <c r="E29" s="64"/>
      <c r="F29" s="63"/>
      <c r="G29" s="95"/>
      <c r="H29" s="67"/>
      <c r="I29" s="68"/>
      <c r="J29" s="71">
        <f t="shared" si="4"/>
        <v>0</v>
      </c>
      <c r="K29" s="73"/>
      <c r="L29" s="73"/>
      <c r="M29" s="74"/>
      <c r="N29" s="75">
        <v>0</v>
      </c>
      <c r="O29" s="76">
        <v>0</v>
      </c>
      <c r="P29" s="76">
        <v>0</v>
      </c>
      <c r="Q29" s="76">
        <v>0</v>
      </c>
      <c r="R29" s="77">
        <v>0</v>
      </c>
      <c r="S29" s="76">
        <v>0</v>
      </c>
      <c r="T29" s="76">
        <v>0</v>
      </c>
      <c r="U29" s="76">
        <v>0</v>
      </c>
      <c r="V29" s="76">
        <v>0</v>
      </c>
      <c r="W29" s="77">
        <v>0</v>
      </c>
      <c r="X29" s="77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166">
        <f t="shared" si="2"/>
        <v>0</v>
      </c>
      <c r="AO29" s="211"/>
      <c r="AP29" s="5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</row>
    <row r="30" spans="1:59" ht="15" customHeight="1" outlineLevel="2">
      <c r="A30" s="211"/>
      <c r="B30" s="62"/>
      <c r="C30" s="164"/>
      <c r="D30" s="165"/>
      <c r="E30" s="64"/>
      <c r="F30" s="63"/>
      <c r="G30" s="95"/>
      <c r="H30" s="67"/>
      <c r="I30" s="68"/>
      <c r="J30" s="71">
        <f t="shared" si="4"/>
        <v>0</v>
      </c>
      <c r="K30" s="73"/>
      <c r="L30" s="73"/>
      <c r="M30" s="74"/>
      <c r="N30" s="75">
        <v>0</v>
      </c>
      <c r="O30" s="76">
        <v>0</v>
      </c>
      <c r="P30" s="76">
        <v>0</v>
      </c>
      <c r="Q30" s="76">
        <v>0</v>
      </c>
      <c r="R30" s="77">
        <v>0</v>
      </c>
      <c r="S30" s="76">
        <v>0</v>
      </c>
      <c r="T30" s="76">
        <v>0</v>
      </c>
      <c r="U30" s="76">
        <v>0</v>
      </c>
      <c r="V30" s="76">
        <v>0</v>
      </c>
      <c r="W30" s="77">
        <v>0</v>
      </c>
      <c r="X30" s="77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166">
        <f t="shared" si="2"/>
        <v>0</v>
      </c>
      <c r="AO30" s="211"/>
      <c r="AP30" s="5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</row>
    <row r="31" spans="1:59" ht="15" customHeight="1" outlineLevel="2">
      <c r="A31" s="211"/>
      <c r="B31" s="62"/>
      <c r="C31" s="164"/>
      <c r="D31" s="165"/>
      <c r="E31" s="64"/>
      <c r="F31" s="63"/>
      <c r="G31" s="95"/>
      <c r="H31" s="67"/>
      <c r="I31" s="68"/>
      <c r="J31" s="71">
        <f t="shared" si="4"/>
        <v>0</v>
      </c>
      <c r="K31" s="73"/>
      <c r="L31" s="73"/>
      <c r="M31" s="74"/>
      <c r="N31" s="75">
        <v>0</v>
      </c>
      <c r="O31" s="76">
        <v>0</v>
      </c>
      <c r="P31" s="76">
        <v>0</v>
      </c>
      <c r="Q31" s="76">
        <v>0</v>
      </c>
      <c r="R31" s="77">
        <v>0</v>
      </c>
      <c r="S31" s="76">
        <v>0</v>
      </c>
      <c r="T31" s="76">
        <v>0</v>
      </c>
      <c r="U31" s="76">
        <v>0</v>
      </c>
      <c r="V31" s="76">
        <v>0</v>
      </c>
      <c r="W31" s="77">
        <v>0</v>
      </c>
      <c r="X31" s="77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166">
        <f t="shared" si="2"/>
        <v>0</v>
      </c>
      <c r="AO31" s="211"/>
      <c r="AP31" s="5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</row>
    <row r="32" spans="1:59" ht="15" customHeight="1" outlineLevel="2">
      <c r="A32" s="211"/>
      <c r="B32" s="62"/>
      <c r="C32" s="164"/>
      <c r="D32" s="165"/>
      <c r="E32" s="64"/>
      <c r="F32" s="63"/>
      <c r="G32" s="95"/>
      <c r="H32" s="67"/>
      <c r="I32" s="68"/>
      <c r="J32" s="71">
        <f t="shared" si="4"/>
        <v>0</v>
      </c>
      <c r="K32" s="73"/>
      <c r="L32" s="73"/>
      <c r="M32" s="74"/>
      <c r="N32" s="75">
        <v>0</v>
      </c>
      <c r="O32" s="76">
        <v>0</v>
      </c>
      <c r="P32" s="76">
        <v>0</v>
      </c>
      <c r="Q32" s="76">
        <v>0</v>
      </c>
      <c r="R32" s="77">
        <v>0</v>
      </c>
      <c r="S32" s="76">
        <v>0</v>
      </c>
      <c r="T32" s="76">
        <v>0</v>
      </c>
      <c r="U32" s="76">
        <v>0</v>
      </c>
      <c r="V32" s="76">
        <v>0</v>
      </c>
      <c r="W32" s="77">
        <v>0</v>
      </c>
      <c r="X32" s="77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166">
        <f t="shared" si="2"/>
        <v>0</v>
      </c>
      <c r="AO32" s="211"/>
      <c r="AP32" s="5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</row>
    <row r="33" spans="1:59" ht="15" customHeight="1" outlineLevel="2">
      <c r="A33" s="211"/>
      <c r="B33" s="62"/>
      <c r="C33" s="164"/>
      <c r="D33" s="165"/>
      <c r="E33" s="64"/>
      <c r="F33" s="63"/>
      <c r="G33" s="95"/>
      <c r="H33" s="67"/>
      <c r="I33" s="68"/>
      <c r="J33" s="71">
        <f t="shared" si="4"/>
        <v>0</v>
      </c>
      <c r="K33" s="73"/>
      <c r="L33" s="73"/>
      <c r="M33" s="74"/>
      <c r="N33" s="75">
        <v>0</v>
      </c>
      <c r="O33" s="76">
        <v>0</v>
      </c>
      <c r="P33" s="76">
        <v>0</v>
      </c>
      <c r="Q33" s="76">
        <v>0</v>
      </c>
      <c r="R33" s="77">
        <v>0</v>
      </c>
      <c r="S33" s="76">
        <v>0</v>
      </c>
      <c r="T33" s="76">
        <v>0</v>
      </c>
      <c r="U33" s="76">
        <v>0</v>
      </c>
      <c r="V33" s="76">
        <v>0</v>
      </c>
      <c r="W33" s="77">
        <v>0</v>
      </c>
      <c r="X33" s="77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166">
        <f t="shared" si="2"/>
        <v>0</v>
      </c>
      <c r="AO33" s="211"/>
      <c r="AP33" s="5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</row>
    <row r="34" spans="1:59" ht="15" customHeight="1" outlineLevel="2">
      <c r="A34" s="211"/>
      <c r="B34" s="62"/>
      <c r="C34" s="164"/>
      <c r="D34" s="165"/>
      <c r="E34" s="64"/>
      <c r="F34" s="63"/>
      <c r="G34" s="95"/>
      <c r="H34" s="67"/>
      <c r="I34" s="68"/>
      <c r="J34" s="71">
        <f t="shared" si="4"/>
        <v>0</v>
      </c>
      <c r="K34" s="73"/>
      <c r="L34" s="73"/>
      <c r="M34" s="74"/>
      <c r="N34" s="75">
        <v>0</v>
      </c>
      <c r="O34" s="76">
        <v>0</v>
      </c>
      <c r="P34" s="76">
        <v>0</v>
      </c>
      <c r="Q34" s="76">
        <v>0</v>
      </c>
      <c r="R34" s="77">
        <v>0</v>
      </c>
      <c r="S34" s="76">
        <v>0</v>
      </c>
      <c r="T34" s="76">
        <v>0</v>
      </c>
      <c r="U34" s="76">
        <v>0</v>
      </c>
      <c r="V34" s="76">
        <v>0</v>
      </c>
      <c r="W34" s="77">
        <v>0</v>
      </c>
      <c r="X34" s="77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166">
        <f t="shared" si="2"/>
        <v>0</v>
      </c>
      <c r="AO34" s="211"/>
      <c r="AP34" s="5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</row>
    <row r="35" spans="1:59" ht="15" customHeight="1" outlineLevel="2">
      <c r="A35" s="211"/>
      <c r="B35" s="62"/>
      <c r="C35" s="164"/>
      <c r="D35" s="165"/>
      <c r="E35" s="64"/>
      <c r="F35" s="63"/>
      <c r="G35" s="95"/>
      <c r="H35" s="67"/>
      <c r="I35" s="68"/>
      <c r="J35" s="71">
        <f t="shared" si="4"/>
        <v>0</v>
      </c>
      <c r="K35" s="73"/>
      <c r="L35" s="73"/>
      <c r="M35" s="74"/>
      <c r="N35" s="75">
        <v>0</v>
      </c>
      <c r="O35" s="76">
        <v>0</v>
      </c>
      <c r="P35" s="76">
        <v>0</v>
      </c>
      <c r="Q35" s="76">
        <v>0</v>
      </c>
      <c r="R35" s="77">
        <v>0</v>
      </c>
      <c r="S35" s="76">
        <v>0</v>
      </c>
      <c r="T35" s="76">
        <v>0</v>
      </c>
      <c r="U35" s="76">
        <v>0</v>
      </c>
      <c r="V35" s="76">
        <v>0</v>
      </c>
      <c r="W35" s="77">
        <v>0</v>
      </c>
      <c r="X35" s="77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166">
        <f t="shared" si="2"/>
        <v>0</v>
      </c>
      <c r="AO35" s="211"/>
      <c r="AP35" s="5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</row>
    <row r="36" spans="1:59" ht="15" customHeight="1" outlineLevel="2">
      <c r="A36" s="211"/>
      <c r="B36" s="62"/>
      <c r="C36" s="164"/>
      <c r="D36" s="165"/>
      <c r="E36" s="64"/>
      <c r="F36" s="63"/>
      <c r="G36" s="95"/>
      <c r="H36" s="67"/>
      <c r="I36" s="68"/>
      <c r="J36" s="71">
        <f t="shared" si="4"/>
        <v>0</v>
      </c>
      <c r="K36" s="73"/>
      <c r="L36" s="73"/>
      <c r="M36" s="74"/>
      <c r="N36" s="75">
        <v>0</v>
      </c>
      <c r="O36" s="76">
        <v>0</v>
      </c>
      <c r="P36" s="76">
        <v>0</v>
      </c>
      <c r="Q36" s="76">
        <v>0</v>
      </c>
      <c r="R36" s="77">
        <v>0</v>
      </c>
      <c r="S36" s="76">
        <v>0</v>
      </c>
      <c r="T36" s="76">
        <v>0</v>
      </c>
      <c r="U36" s="76">
        <v>0</v>
      </c>
      <c r="V36" s="76">
        <v>0</v>
      </c>
      <c r="W36" s="77">
        <v>0</v>
      </c>
      <c r="X36" s="77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166">
        <f t="shared" si="2"/>
        <v>0</v>
      </c>
      <c r="AO36" s="211"/>
      <c r="AP36" s="5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</row>
    <row r="37" spans="1:59" ht="15" customHeight="1" outlineLevel="2">
      <c r="A37" s="211"/>
      <c r="B37" s="62"/>
      <c r="C37" s="164"/>
      <c r="D37" s="165"/>
      <c r="E37" s="64"/>
      <c r="F37" s="63"/>
      <c r="G37" s="95"/>
      <c r="H37" s="67"/>
      <c r="I37" s="68"/>
      <c r="J37" s="71">
        <f t="shared" si="4"/>
        <v>0</v>
      </c>
      <c r="K37" s="73"/>
      <c r="L37" s="73"/>
      <c r="M37" s="74"/>
      <c r="N37" s="75">
        <v>0</v>
      </c>
      <c r="O37" s="76">
        <v>0</v>
      </c>
      <c r="P37" s="76">
        <v>0</v>
      </c>
      <c r="Q37" s="76">
        <v>0</v>
      </c>
      <c r="R37" s="77">
        <v>0</v>
      </c>
      <c r="S37" s="76">
        <v>0</v>
      </c>
      <c r="T37" s="76">
        <v>0</v>
      </c>
      <c r="U37" s="76">
        <v>0</v>
      </c>
      <c r="V37" s="76">
        <v>0</v>
      </c>
      <c r="W37" s="77">
        <v>0</v>
      </c>
      <c r="X37" s="77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166">
        <f t="shared" si="2"/>
        <v>0</v>
      </c>
      <c r="AO37" s="211"/>
      <c r="AP37" s="5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</row>
    <row r="38" spans="1:59" ht="15" customHeight="1" outlineLevel="2">
      <c r="A38" s="211"/>
      <c r="B38" s="62"/>
      <c r="C38" s="164"/>
      <c r="D38" s="165"/>
      <c r="E38" s="64"/>
      <c r="F38" s="63"/>
      <c r="G38" s="95"/>
      <c r="H38" s="67"/>
      <c r="I38" s="68"/>
      <c r="J38" s="71">
        <f t="shared" si="4"/>
        <v>0</v>
      </c>
      <c r="K38" s="73"/>
      <c r="L38" s="73"/>
      <c r="M38" s="74"/>
      <c r="N38" s="75">
        <v>0</v>
      </c>
      <c r="O38" s="76">
        <v>0</v>
      </c>
      <c r="P38" s="76">
        <v>0</v>
      </c>
      <c r="Q38" s="76">
        <v>0</v>
      </c>
      <c r="R38" s="77">
        <v>0</v>
      </c>
      <c r="S38" s="76">
        <v>0</v>
      </c>
      <c r="T38" s="76">
        <v>0</v>
      </c>
      <c r="U38" s="76">
        <v>0</v>
      </c>
      <c r="V38" s="76">
        <v>0</v>
      </c>
      <c r="W38" s="77">
        <v>0</v>
      </c>
      <c r="X38" s="77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166">
        <f t="shared" si="2"/>
        <v>0</v>
      </c>
      <c r="AO38" s="211"/>
      <c r="AP38" s="5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</row>
    <row r="39" spans="1:59" ht="15" customHeight="1" outlineLevel="2">
      <c r="A39" s="211"/>
      <c r="B39" s="62"/>
      <c r="C39" s="164"/>
      <c r="D39" s="165"/>
      <c r="E39" s="64"/>
      <c r="F39" s="63"/>
      <c r="G39" s="95"/>
      <c r="H39" s="67"/>
      <c r="I39" s="68"/>
      <c r="J39" s="71">
        <f t="shared" si="4"/>
        <v>0</v>
      </c>
      <c r="K39" s="73"/>
      <c r="L39" s="73"/>
      <c r="M39" s="74"/>
      <c r="N39" s="75">
        <v>0</v>
      </c>
      <c r="O39" s="76">
        <v>0</v>
      </c>
      <c r="P39" s="76">
        <v>0</v>
      </c>
      <c r="Q39" s="76">
        <v>0</v>
      </c>
      <c r="R39" s="77">
        <v>0</v>
      </c>
      <c r="S39" s="76">
        <v>0</v>
      </c>
      <c r="T39" s="76">
        <v>0</v>
      </c>
      <c r="U39" s="76">
        <v>0</v>
      </c>
      <c r="V39" s="76">
        <v>0</v>
      </c>
      <c r="W39" s="77">
        <v>0</v>
      </c>
      <c r="X39" s="77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166">
        <f t="shared" si="2"/>
        <v>0</v>
      </c>
      <c r="AO39" s="211"/>
      <c r="AP39" s="5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</row>
    <row r="40" spans="1:59" ht="15" customHeight="1" outlineLevel="2">
      <c r="A40" s="211"/>
      <c r="B40" s="62"/>
      <c r="C40" s="164"/>
      <c r="D40" s="165"/>
      <c r="E40" s="64"/>
      <c r="F40" s="63"/>
      <c r="G40" s="95"/>
      <c r="H40" s="67"/>
      <c r="I40" s="68"/>
      <c r="J40" s="71">
        <f t="shared" si="4"/>
        <v>0</v>
      </c>
      <c r="K40" s="73"/>
      <c r="L40" s="73"/>
      <c r="M40" s="74"/>
      <c r="N40" s="75">
        <v>0</v>
      </c>
      <c r="O40" s="76">
        <v>0</v>
      </c>
      <c r="P40" s="76">
        <v>0</v>
      </c>
      <c r="Q40" s="76">
        <v>0</v>
      </c>
      <c r="R40" s="77">
        <v>0</v>
      </c>
      <c r="S40" s="76">
        <v>0</v>
      </c>
      <c r="T40" s="76">
        <v>0</v>
      </c>
      <c r="U40" s="76">
        <v>0</v>
      </c>
      <c r="V40" s="76">
        <v>0</v>
      </c>
      <c r="W40" s="77">
        <v>0</v>
      </c>
      <c r="X40" s="77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166">
        <f t="shared" si="2"/>
        <v>0</v>
      </c>
      <c r="AO40" s="211"/>
      <c r="AP40" s="5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</row>
    <row r="41" spans="1:59" ht="15" customHeight="1" outlineLevel="2">
      <c r="A41" s="211"/>
      <c r="B41" s="62"/>
      <c r="C41" s="164"/>
      <c r="D41" s="165"/>
      <c r="E41" s="64"/>
      <c r="F41" s="63"/>
      <c r="G41" s="95"/>
      <c r="H41" s="67"/>
      <c r="I41" s="68"/>
      <c r="J41" s="71">
        <f t="shared" si="4"/>
        <v>0</v>
      </c>
      <c r="K41" s="73"/>
      <c r="L41" s="73"/>
      <c r="M41" s="74"/>
      <c r="N41" s="75">
        <v>0</v>
      </c>
      <c r="O41" s="76">
        <v>0</v>
      </c>
      <c r="P41" s="76">
        <v>0</v>
      </c>
      <c r="Q41" s="76">
        <v>0</v>
      </c>
      <c r="R41" s="77">
        <v>0</v>
      </c>
      <c r="S41" s="76">
        <v>0</v>
      </c>
      <c r="T41" s="76">
        <v>0</v>
      </c>
      <c r="U41" s="76">
        <v>0</v>
      </c>
      <c r="V41" s="76">
        <v>0</v>
      </c>
      <c r="W41" s="77">
        <v>0</v>
      </c>
      <c r="X41" s="77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166">
        <f t="shared" si="2"/>
        <v>0</v>
      </c>
      <c r="AO41" s="211"/>
      <c r="AP41" s="5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</row>
    <row r="42" spans="1:59" ht="15" customHeight="1" outlineLevel="2">
      <c r="A42" s="211"/>
      <c r="B42" s="62"/>
      <c r="C42" s="164"/>
      <c r="D42" s="165"/>
      <c r="E42" s="64"/>
      <c r="F42" s="63"/>
      <c r="G42" s="95"/>
      <c r="H42" s="67"/>
      <c r="I42" s="68"/>
      <c r="J42" s="71">
        <f t="shared" si="4"/>
        <v>0</v>
      </c>
      <c r="K42" s="73"/>
      <c r="L42" s="73"/>
      <c r="M42" s="74"/>
      <c r="N42" s="75">
        <v>0</v>
      </c>
      <c r="O42" s="76">
        <v>0</v>
      </c>
      <c r="P42" s="76">
        <v>0</v>
      </c>
      <c r="Q42" s="76">
        <v>0</v>
      </c>
      <c r="R42" s="77">
        <v>0</v>
      </c>
      <c r="S42" s="76">
        <v>0</v>
      </c>
      <c r="T42" s="76">
        <v>0</v>
      </c>
      <c r="U42" s="76">
        <v>0</v>
      </c>
      <c r="V42" s="76">
        <v>0</v>
      </c>
      <c r="W42" s="77">
        <v>0</v>
      </c>
      <c r="X42" s="77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166">
        <f t="shared" si="2"/>
        <v>0</v>
      </c>
      <c r="AO42" s="211"/>
      <c r="AP42" s="5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</row>
    <row r="43" spans="1:59" ht="15" customHeight="1" outlineLevel="2">
      <c r="A43" s="211"/>
      <c r="B43" s="62"/>
      <c r="C43" s="164"/>
      <c r="D43" s="165"/>
      <c r="E43" s="64"/>
      <c r="F43" s="63"/>
      <c r="G43" s="95"/>
      <c r="H43" s="67"/>
      <c r="I43" s="68"/>
      <c r="J43" s="71">
        <f t="shared" si="4"/>
        <v>0</v>
      </c>
      <c r="K43" s="73"/>
      <c r="L43" s="73"/>
      <c r="M43" s="74"/>
      <c r="N43" s="75">
        <v>0</v>
      </c>
      <c r="O43" s="76">
        <v>0</v>
      </c>
      <c r="P43" s="76">
        <v>0</v>
      </c>
      <c r="Q43" s="76">
        <v>0</v>
      </c>
      <c r="R43" s="77">
        <v>0</v>
      </c>
      <c r="S43" s="76">
        <v>0</v>
      </c>
      <c r="T43" s="76">
        <v>0</v>
      </c>
      <c r="U43" s="76">
        <v>0</v>
      </c>
      <c r="V43" s="76">
        <v>0</v>
      </c>
      <c r="W43" s="77">
        <v>0</v>
      </c>
      <c r="X43" s="77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166">
        <f t="shared" si="2"/>
        <v>0</v>
      </c>
      <c r="AO43" s="211"/>
      <c r="AP43" s="5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</row>
    <row r="44" spans="1:59" ht="15" customHeight="1" outlineLevel="2">
      <c r="A44" s="211"/>
      <c r="B44" s="62"/>
      <c r="C44" s="164"/>
      <c r="D44" s="165"/>
      <c r="E44" s="64"/>
      <c r="F44" s="63"/>
      <c r="G44" s="95"/>
      <c r="H44" s="67"/>
      <c r="I44" s="68"/>
      <c r="J44" s="71">
        <f t="shared" si="4"/>
        <v>0</v>
      </c>
      <c r="K44" s="73"/>
      <c r="L44" s="73"/>
      <c r="M44" s="74"/>
      <c r="N44" s="75">
        <v>0</v>
      </c>
      <c r="O44" s="76">
        <v>0</v>
      </c>
      <c r="P44" s="76">
        <v>0</v>
      </c>
      <c r="Q44" s="76">
        <v>0</v>
      </c>
      <c r="R44" s="77">
        <v>0</v>
      </c>
      <c r="S44" s="76">
        <v>0</v>
      </c>
      <c r="T44" s="76">
        <v>0</v>
      </c>
      <c r="U44" s="76">
        <v>0</v>
      </c>
      <c r="V44" s="76">
        <v>0</v>
      </c>
      <c r="W44" s="77">
        <v>0</v>
      </c>
      <c r="X44" s="77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166">
        <f t="shared" ref="AN44:AN75" si="5">SUM(N44:AM44)</f>
        <v>0</v>
      </c>
      <c r="AO44" s="211"/>
      <c r="AP44" s="5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</row>
    <row r="45" spans="1:59" ht="15" customHeight="1" outlineLevel="2">
      <c r="A45" s="211"/>
      <c r="B45" s="62"/>
      <c r="C45" s="164"/>
      <c r="D45" s="165"/>
      <c r="E45" s="64"/>
      <c r="F45" s="63"/>
      <c r="G45" s="95"/>
      <c r="H45" s="67"/>
      <c r="I45" s="68"/>
      <c r="J45" s="71">
        <f t="shared" si="4"/>
        <v>0</v>
      </c>
      <c r="K45" s="73"/>
      <c r="L45" s="73"/>
      <c r="M45" s="74"/>
      <c r="N45" s="75">
        <v>0</v>
      </c>
      <c r="O45" s="76">
        <v>0</v>
      </c>
      <c r="P45" s="76">
        <v>0</v>
      </c>
      <c r="Q45" s="76">
        <v>0</v>
      </c>
      <c r="R45" s="77">
        <v>0</v>
      </c>
      <c r="S45" s="76">
        <v>0</v>
      </c>
      <c r="T45" s="76">
        <v>0</v>
      </c>
      <c r="U45" s="76">
        <v>0</v>
      </c>
      <c r="V45" s="76">
        <v>0</v>
      </c>
      <c r="W45" s="77">
        <v>0</v>
      </c>
      <c r="X45" s="77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166">
        <f t="shared" si="5"/>
        <v>0</v>
      </c>
      <c r="AO45" s="211"/>
      <c r="AP45" s="5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</row>
    <row r="46" spans="1:59" ht="15" customHeight="1" outlineLevel="2">
      <c r="A46" s="211"/>
      <c r="B46" s="62"/>
      <c r="C46" s="164"/>
      <c r="D46" s="165"/>
      <c r="E46" s="64"/>
      <c r="F46" s="63"/>
      <c r="G46" s="95"/>
      <c r="H46" s="67"/>
      <c r="I46" s="68"/>
      <c r="J46" s="71">
        <f t="shared" si="4"/>
        <v>0</v>
      </c>
      <c r="K46" s="73"/>
      <c r="L46" s="73"/>
      <c r="M46" s="74"/>
      <c r="N46" s="75">
        <v>0</v>
      </c>
      <c r="O46" s="76">
        <v>0</v>
      </c>
      <c r="P46" s="76">
        <v>0</v>
      </c>
      <c r="Q46" s="76">
        <v>0</v>
      </c>
      <c r="R46" s="77">
        <v>0</v>
      </c>
      <c r="S46" s="76">
        <v>0</v>
      </c>
      <c r="T46" s="76">
        <v>0</v>
      </c>
      <c r="U46" s="76">
        <v>0</v>
      </c>
      <c r="V46" s="76">
        <v>0</v>
      </c>
      <c r="W46" s="77">
        <v>0</v>
      </c>
      <c r="X46" s="77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166">
        <f t="shared" si="5"/>
        <v>0</v>
      </c>
      <c r="AO46" s="211"/>
      <c r="AP46" s="5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</row>
    <row r="47" spans="1:59" ht="15" customHeight="1" outlineLevel="2">
      <c r="A47" s="211"/>
      <c r="B47" s="62"/>
      <c r="C47" s="164"/>
      <c r="D47" s="165"/>
      <c r="E47" s="64"/>
      <c r="F47" s="63"/>
      <c r="G47" s="95"/>
      <c r="H47" s="67"/>
      <c r="I47" s="68"/>
      <c r="J47" s="71">
        <f t="shared" si="4"/>
        <v>0</v>
      </c>
      <c r="K47" s="73"/>
      <c r="L47" s="73"/>
      <c r="M47" s="74"/>
      <c r="N47" s="75">
        <v>0</v>
      </c>
      <c r="O47" s="76">
        <v>0</v>
      </c>
      <c r="P47" s="76">
        <v>0</v>
      </c>
      <c r="Q47" s="76">
        <v>0</v>
      </c>
      <c r="R47" s="77">
        <v>0</v>
      </c>
      <c r="S47" s="76">
        <v>0</v>
      </c>
      <c r="T47" s="76">
        <v>0</v>
      </c>
      <c r="U47" s="76">
        <v>0</v>
      </c>
      <c r="V47" s="76">
        <v>0</v>
      </c>
      <c r="W47" s="77">
        <v>0</v>
      </c>
      <c r="X47" s="77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6"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166">
        <f t="shared" si="5"/>
        <v>0</v>
      </c>
      <c r="AO47" s="211"/>
      <c r="AP47" s="5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</row>
    <row r="48" spans="1:59" ht="15" customHeight="1" outlineLevel="2">
      <c r="A48" s="211"/>
      <c r="B48" s="62"/>
      <c r="C48" s="164"/>
      <c r="D48" s="165"/>
      <c r="E48" s="64"/>
      <c r="F48" s="63"/>
      <c r="G48" s="95"/>
      <c r="H48" s="67"/>
      <c r="I48" s="68"/>
      <c r="J48" s="71">
        <f t="shared" si="4"/>
        <v>0</v>
      </c>
      <c r="K48" s="73"/>
      <c r="L48" s="73"/>
      <c r="M48" s="74"/>
      <c r="N48" s="75">
        <v>0</v>
      </c>
      <c r="O48" s="76">
        <v>0</v>
      </c>
      <c r="P48" s="76">
        <v>0</v>
      </c>
      <c r="Q48" s="76">
        <v>0</v>
      </c>
      <c r="R48" s="77">
        <v>0</v>
      </c>
      <c r="S48" s="76">
        <v>0</v>
      </c>
      <c r="T48" s="76">
        <v>0</v>
      </c>
      <c r="U48" s="76">
        <v>0</v>
      </c>
      <c r="V48" s="76">
        <v>0</v>
      </c>
      <c r="W48" s="77">
        <v>0</v>
      </c>
      <c r="X48" s="77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166">
        <f t="shared" si="5"/>
        <v>0</v>
      </c>
      <c r="AO48" s="211"/>
      <c r="AP48" s="5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</row>
    <row r="49" spans="1:59" ht="15" customHeight="1" outlineLevel="2">
      <c r="A49" s="211"/>
      <c r="B49" s="62"/>
      <c r="C49" s="164"/>
      <c r="D49" s="165"/>
      <c r="E49" s="64"/>
      <c r="F49" s="63"/>
      <c r="G49" s="95"/>
      <c r="H49" s="67"/>
      <c r="I49" s="68"/>
      <c r="J49" s="71">
        <f t="shared" si="4"/>
        <v>0</v>
      </c>
      <c r="K49" s="73"/>
      <c r="L49" s="73"/>
      <c r="M49" s="74"/>
      <c r="N49" s="75">
        <v>0</v>
      </c>
      <c r="O49" s="76">
        <v>0</v>
      </c>
      <c r="P49" s="76">
        <v>0</v>
      </c>
      <c r="Q49" s="76">
        <v>0</v>
      </c>
      <c r="R49" s="77">
        <v>0</v>
      </c>
      <c r="S49" s="76">
        <v>0</v>
      </c>
      <c r="T49" s="76">
        <v>0</v>
      </c>
      <c r="U49" s="76">
        <v>0</v>
      </c>
      <c r="V49" s="76">
        <v>0</v>
      </c>
      <c r="W49" s="77">
        <v>0</v>
      </c>
      <c r="X49" s="77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0</v>
      </c>
      <c r="AD49" s="76">
        <v>0</v>
      </c>
      <c r="AE49" s="76">
        <v>0</v>
      </c>
      <c r="AF49" s="76">
        <v>0</v>
      </c>
      <c r="AG49" s="76">
        <v>0</v>
      </c>
      <c r="AH49" s="76">
        <v>0</v>
      </c>
      <c r="AI49" s="76">
        <v>0</v>
      </c>
      <c r="AJ49" s="76">
        <v>0</v>
      </c>
      <c r="AK49" s="76">
        <v>0</v>
      </c>
      <c r="AL49" s="76">
        <v>0</v>
      </c>
      <c r="AM49" s="76">
        <v>0</v>
      </c>
      <c r="AN49" s="166">
        <f t="shared" si="5"/>
        <v>0</v>
      </c>
      <c r="AO49" s="211"/>
      <c r="AP49" s="5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</row>
    <row r="50" spans="1:59" ht="15" customHeight="1" outlineLevel="2">
      <c r="A50" s="211"/>
      <c r="B50" s="62"/>
      <c r="C50" s="164"/>
      <c r="D50" s="165"/>
      <c r="E50" s="64"/>
      <c r="F50" s="63"/>
      <c r="G50" s="95"/>
      <c r="H50" s="67"/>
      <c r="I50" s="68"/>
      <c r="J50" s="71">
        <f t="shared" si="4"/>
        <v>0</v>
      </c>
      <c r="K50" s="73"/>
      <c r="L50" s="73"/>
      <c r="M50" s="74"/>
      <c r="N50" s="75">
        <v>0</v>
      </c>
      <c r="O50" s="76">
        <v>0</v>
      </c>
      <c r="P50" s="76">
        <v>0</v>
      </c>
      <c r="Q50" s="76">
        <v>0</v>
      </c>
      <c r="R50" s="77">
        <v>0</v>
      </c>
      <c r="S50" s="76">
        <v>0</v>
      </c>
      <c r="T50" s="76">
        <v>0</v>
      </c>
      <c r="U50" s="76">
        <v>0</v>
      </c>
      <c r="V50" s="76">
        <v>0</v>
      </c>
      <c r="W50" s="77">
        <v>0</v>
      </c>
      <c r="X50" s="77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76">
        <v>0</v>
      </c>
      <c r="AE50" s="76">
        <v>0</v>
      </c>
      <c r="AF50" s="76">
        <v>0</v>
      </c>
      <c r="AG50" s="76">
        <v>0</v>
      </c>
      <c r="AH50" s="76">
        <v>0</v>
      </c>
      <c r="AI50" s="76">
        <v>0</v>
      </c>
      <c r="AJ50" s="76">
        <v>0</v>
      </c>
      <c r="AK50" s="76">
        <v>0</v>
      </c>
      <c r="AL50" s="76">
        <v>0</v>
      </c>
      <c r="AM50" s="76">
        <v>0</v>
      </c>
      <c r="AN50" s="166">
        <f t="shared" si="5"/>
        <v>0</v>
      </c>
      <c r="AO50" s="211"/>
      <c r="AP50" s="5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</row>
    <row r="51" spans="1:59" ht="15" customHeight="1" outlineLevel="2">
      <c r="A51" s="211"/>
      <c r="B51" s="62"/>
      <c r="C51" s="164"/>
      <c r="D51" s="165"/>
      <c r="E51" s="64"/>
      <c r="F51" s="63"/>
      <c r="G51" s="95"/>
      <c r="H51" s="67"/>
      <c r="I51" s="68"/>
      <c r="J51" s="71">
        <v>0</v>
      </c>
      <c r="K51" s="73"/>
      <c r="L51" s="73"/>
      <c r="M51" s="74"/>
      <c r="N51" s="75">
        <v>0</v>
      </c>
      <c r="O51" s="76">
        <v>0</v>
      </c>
      <c r="P51" s="76">
        <v>0</v>
      </c>
      <c r="Q51" s="76">
        <v>0</v>
      </c>
      <c r="R51" s="77">
        <v>0</v>
      </c>
      <c r="S51" s="76">
        <v>0</v>
      </c>
      <c r="T51" s="76">
        <v>0</v>
      </c>
      <c r="U51" s="76">
        <v>0</v>
      </c>
      <c r="V51" s="76">
        <v>0</v>
      </c>
      <c r="W51" s="77">
        <v>0</v>
      </c>
      <c r="X51" s="77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76">
        <v>0</v>
      </c>
      <c r="AE51" s="76">
        <v>0</v>
      </c>
      <c r="AF51" s="76">
        <v>0</v>
      </c>
      <c r="AG51" s="76">
        <v>0</v>
      </c>
      <c r="AH51" s="76">
        <v>0</v>
      </c>
      <c r="AI51" s="76">
        <v>0</v>
      </c>
      <c r="AJ51" s="76">
        <v>0</v>
      </c>
      <c r="AK51" s="76">
        <v>0</v>
      </c>
      <c r="AL51" s="76">
        <v>0</v>
      </c>
      <c r="AM51" s="76">
        <v>0</v>
      </c>
      <c r="AN51" s="166">
        <f t="shared" si="5"/>
        <v>0</v>
      </c>
      <c r="AO51" s="211"/>
      <c r="AP51" s="5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</row>
    <row r="52" spans="1:59" ht="15" customHeight="1" outlineLevel="2">
      <c r="A52" s="211"/>
      <c r="B52" s="62"/>
      <c r="C52" s="164"/>
      <c r="D52" s="165" t="s">
        <v>55</v>
      </c>
      <c r="E52" s="64"/>
      <c r="F52" s="63"/>
      <c r="G52" s="95"/>
      <c r="H52" s="67"/>
      <c r="I52" s="68"/>
      <c r="J52" s="71"/>
      <c r="K52" s="73"/>
      <c r="L52" s="73"/>
      <c r="M52" s="74"/>
      <c r="N52" s="75">
        <v>0</v>
      </c>
      <c r="O52" s="76">
        <v>0</v>
      </c>
      <c r="P52" s="76">
        <v>0</v>
      </c>
      <c r="Q52" s="76">
        <v>0</v>
      </c>
      <c r="R52" s="77">
        <v>0</v>
      </c>
      <c r="S52" s="76">
        <v>0</v>
      </c>
      <c r="T52" s="76">
        <v>0</v>
      </c>
      <c r="U52" s="76">
        <v>0</v>
      </c>
      <c r="V52" s="76">
        <v>0</v>
      </c>
      <c r="W52" s="77">
        <v>0</v>
      </c>
      <c r="X52" s="77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0</v>
      </c>
      <c r="AD52" s="76"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6">
        <v>0</v>
      </c>
      <c r="AL52" s="76">
        <v>0</v>
      </c>
      <c r="AM52" s="76">
        <v>0</v>
      </c>
      <c r="AN52" s="166">
        <f t="shared" si="5"/>
        <v>0</v>
      </c>
      <c r="AO52" s="211"/>
      <c r="AP52" s="5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</row>
    <row r="53" spans="1:59" ht="15" customHeight="1" outlineLevel="2">
      <c r="A53" s="211"/>
      <c r="B53" s="62"/>
      <c r="C53" s="164"/>
      <c r="D53" s="165" t="s">
        <v>55</v>
      </c>
      <c r="E53" s="64"/>
      <c r="F53" s="63"/>
      <c r="G53" s="95"/>
      <c r="H53" s="67"/>
      <c r="I53" s="68"/>
      <c r="J53" s="71"/>
      <c r="K53" s="73"/>
      <c r="L53" s="73"/>
      <c r="M53" s="74"/>
      <c r="N53" s="75">
        <v>0</v>
      </c>
      <c r="O53" s="76">
        <v>0</v>
      </c>
      <c r="P53" s="76">
        <v>0</v>
      </c>
      <c r="Q53" s="76">
        <v>0</v>
      </c>
      <c r="R53" s="77">
        <v>0</v>
      </c>
      <c r="S53" s="76">
        <v>0</v>
      </c>
      <c r="T53" s="76">
        <v>0</v>
      </c>
      <c r="U53" s="76">
        <v>0</v>
      </c>
      <c r="V53" s="76">
        <v>0</v>
      </c>
      <c r="W53" s="77">
        <v>0</v>
      </c>
      <c r="X53" s="77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0</v>
      </c>
      <c r="AD53" s="76">
        <v>0</v>
      </c>
      <c r="AE53" s="76">
        <v>0</v>
      </c>
      <c r="AF53" s="76">
        <v>0</v>
      </c>
      <c r="AG53" s="76">
        <v>0</v>
      </c>
      <c r="AH53" s="76">
        <v>0</v>
      </c>
      <c r="AI53" s="76">
        <v>0</v>
      </c>
      <c r="AJ53" s="76">
        <v>0</v>
      </c>
      <c r="AK53" s="76">
        <v>0</v>
      </c>
      <c r="AL53" s="76">
        <v>0</v>
      </c>
      <c r="AM53" s="76">
        <v>0</v>
      </c>
      <c r="AN53" s="166">
        <f t="shared" si="5"/>
        <v>0</v>
      </c>
      <c r="AO53" s="211"/>
      <c r="AP53" s="5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</row>
    <row r="54" spans="1:59" ht="15" customHeight="1" outlineLevel="2">
      <c r="A54" s="211"/>
      <c r="B54" s="62"/>
      <c r="C54" s="164"/>
      <c r="D54" s="165" t="s">
        <v>55</v>
      </c>
      <c r="E54" s="64"/>
      <c r="F54" s="63"/>
      <c r="G54" s="95"/>
      <c r="H54" s="67"/>
      <c r="I54" s="68"/>
      <c r="J54" s="71"/>
      <c r="K54" s="73"/>
      <c r="L54" s="73"/>
      <c r="M54" s="74"/>
      <c r="N54" s="75">
        <v>0</v>
      </c>
      <c r="O54" s="76">
        <v>0</v>
      </c>
      <c r="P54" s="76">
        <v>0</v>
      </c>
      <c r="Q54" s="76">
        <v>0</v>
      </c>
      <c r="R54" s="77">
        <v>0</v>
      </c>
      <c r="S54" s="76">
        <v>0</v>
      </c>
      <c r="T54" s="76">
        <v>0</v>
      </c>
      <c r="U54" s="76">
        <v>0</v>
      </c>
      <c r="V54" s="76">
        <v>0</v>
      </c>
      <c r="W54" s="77">
        <v>0</v>
      </c>
      <c r="X54" s="77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166">
        <f t="shared" si="5"/>
        <v>0</v>
      </c>
      <c r="AO54" s="211"/>
      <c r="AP54" s="5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</row>
    <row r="55" spans="1:59" ht="15" customHeight="1" outlineLevel="2">
      <c r="A55" s="211"/>
      <c r="B55" s="62"/>
      <c r="C55" s="164"/>
      <c r="D55" s="165" t="s">
        <v>55</v>
      </c>
      <c r="E55" s="64"/>
      <c r="F55" s="63"/>
      <c r="G55" s="95"/>
      <c r="H55" s="67"/>
      <c r="I55" s="68"/>
      <c r="J55" s="71"/>
      <c r="K55" s="73"/>
      <c r="L55" s="73"/>
      <c r="M55" s="74"/>
      <c r="N55" s="75">
        <v>0</v>
      </c>
      <c r="O55" s="76">
        <v>0</v>
      </c>
      <c r="P55" s="76">
        <v>0</v>
      </c>
      <c r="Q55" s="76">
        <v>0</v>
      </c>
      <c r="R55" s="77">
        <v>0</v>
      </c>
      <c r="S55" s="76">
        <v>0</v>
      </c>
      <c r="T55" s="76">
        <v>0</v>
      </c>
      <c r="U55" s="76">
        <v>0</v>
      </c>
      <c r="V55" s="76">
        <v>0</v>
      </c>
      <c r="W55" s="77">
        <v>0</v>
      </c>
      <c r="X55" s="77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166">
        <f t="shared" si="5"/>
        <v>0</v>
      </c>
      <c r="AO55" s="211"/>
      <c r="AP55" s="5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</row>
    <row r="56" spans="1:59" ht="15" customHeight="1" outlineLevel="2">
      <c r="A56" s="211"/>
      <c r="B56" s="62"/>
      <c r="C56" s="164"/>
      <c r="D56" s="165" t="s">
        <v>55</v>
      </c>
      <c r="E56" s="64"/>
      <c r="F56" s="63"/>
      <c r="G56" s="95"/>
      <c r="H56" s="67"/>
      <c r="I56" s="68"/>
      <c r="J56" s="71"/>
      <c r="K56" s="73"/>
      <c r="L56" s="73"/>
      <c r="M56" s="74"/>
      <c r="N56" s="75">
        <v>0</v>
      </c>
      <c r="O56" s="76">
        <v>0</v>
      </c>
      <c r="P56" s="76">
        <v>0</v>
      </c>
      <c r="Q56" s="76">
        <v>0</v>
      </c>
      <c r="R56" s="77">
        <v>0</v>
      </c>
      <c r="S56" s="76">
        <v>0</v>
      </c>
      <c r="T56" s="76">
        <v>0</v>
      </c>
      <c r="U56" s="76">
        <v>0</v>
      </c>
      <c r="V56" s="76">
        <v>0</v>
      </c>
      <c r="W56" s="77">
        <v>0</v>
      </c>
      <c r="X56" s="77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166">
        <f t="shared" si="5"/>
        <v>0</v>
      </c>
      <c r="AO56" s="211"/>
      <c r="AP56" s="5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</row>
    <row r="57" spans="1:59" ht="15" customHeight="1" outlineLevel="2">
      <c r="A57" s="211"/>
      <c r="B57" s="62"/>
      <c r="C57" s="164"/>
      <c r="D57" s="165" t="s">
        <v>55</v>
      </c>
      <c r="E57" s="64"/>
      <c r="F57" s="63"/>
      <c r="G57" s="95"/>
      <c r="H57" s="67"/>
      <c r="I57" s="68"/>
      <c r="J57" s="71"/>
      <c r="K57" s="73"/>
      <c r="L57" s="73"/>
      <c r="M57" s="74"/>
      <c r="N57" s="75">
        <v>0</v>
      </c>
      <c r="O57" s="76">
        <v>0</v>
      </c>
      <c r="P57" s="76">
        <v>0</v>
      </c>
      <c r="Q57" s="76">
        <v>0</v>
      </c>
      <c r="R57" s="77">
        <v>0</v>
      </c>
      <c r="S57" s="76">
        <v>0</v>
      </c>
      <c r="T57" s="76">
        <v>0</v>
      </c>
      <c r="U57" s="76">
        <v>0</v>
      </c>
      <c r="V57" s="76">
        <v>0</v>
      </c>
      <c r="W57" s="77">
        <v>0</v>
      </c>
      <c r="X57" s="77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v>0</v>
      </c>
      <c r="AJ57" s="76">
        <v>0</v>
      </c>
      <c r="AK57" s="76">
        <v>0</v>
      </c>
      <c r="AL57" s="76">
        <v>0</v>
      </c>
      <c r="AM57" s="76">
        <v>0</v>
      </c>
      <c r="AN57" s="166">
        <f t="shared" si="5"/>
        <v>0</v>
      </c>
      <c r="AO57" s="211"/>
      <c r="AP57" s="5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</row>
    <row r="58" spans="1:59" ht="15" customHeight="1" outlineLevel="2">
      <c r="A58" s="211"/>
      <c r="B58" s="62"/>
      <c r="C58" s="164"/>
      <c r="D58" s="165" t="s">
        <v>55</v>
      </c>
      <c r="E58" s="64"/>
      <c r="F58" s="63"/>
      <c r="G58" s="95"/>
      <c r="H58" s="67"/>
      <c r="I58" s="68"/>
      <c r="J58" s="71"/>
      <c r="K58" s="73"/>
      <c r="L58" s="73"/>
      <c r="M58" s="74"/>
      <c r="N58" s="75">
        <v>0</v>
      </c>
      <c r="O58" s="76">
        <v>0</v>
      </c>
      <c r="P58" s="76">
        <v>0</v>
      </c>
      <c r="Q58" s="76">
        <v>0</v>
      </c>
      <c r="R58" s="77">
        <v>0</v>
      </c>
      <c r="S58" s="76">
        <v>0</v>
      </c>
      <c r="T58" s="76">
        <v>0</v>
      </c>
      <c r="U58" s="76">
        <v>0</v>
      </c>
      <c r="V58" s="76">
        <v>0</v>
      </c>
      <c r="W58" s="77">
        <v>0</v>
      </c>
      <c r="X58" s="77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166">
        <f t="shared" si="5"/>
        <v>0</v>
      </c>
      <c r="AO58" s="211"/>
      <c r="AP58" s="5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</row>
    <row r="59" spans="1:59" ht="15" customHeight="1" outlineLevel="2">
      <c r="A59" s="211"/>
      <c r="B59" s="62"/>
      <c r="C59" s="164"/>
      <c r="D59" s="165" t="s">
        <v>55</v>
      </c>
      <c r="E59" s="64"/>
      <c r="F59" s="63"/>
      <c r="G59" s="95"/>
      <c r="H59" s="67"/>
      <c r="I59" s="68"/>
      <c r="J59" s="71"/>
      <c r="K59" s="73"/>
      <c r="L59" s="73"/>
      <c r="M59" s="74"/>
      <c r="N59" s="75">
        <v>0</v>
      </c>
      <c r="O59" s="76">
        <v>0</v>
      </c>
      <c r="P59" s="76">
        <v>0</v>
      </c>
      <c r="Q59" s="76">
        <v>0</v>
      </c>
      <c r="R59" s="77">
        <v>0</v>
      </c>
      <c r="S59" s="76">
        <v>0</v>
      </c>
      <c r="T59" s="76">
        <v>0</v>
      </c>
      <c r="U59" s="76">
        <v>0</v>
      </c>
      <c r="V59" s="76">
        <v>0</v>
      </c>
      <c r="W59" s="77">
        <v>0</v>
      </c>
      <c r="X59" s="77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v>0</v>
      </c>
      <c r="AI59" s="76">
        <v>0</v>
      </c>
      <c r="AJ59" s="76">
        <v>0</v>
      </c>
      <c r="AK59" s="76">
        <v>0</v>
      </c>
      <c r="AL59" s="76">
        <v>0</v>
      </c>
      <c r="AM59" s="76">
        <v>0</v>
      </c>
      <c r="AN59" s="166">
        <f t="shared" si="5"/>
        <v>0</v>
      </c>
      <c r="AO59" s="211"/>
      <c r="AP59" s="5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</row>
    <row r="60" spans="1:59" ht="15" customHeight="1" outlineLevel="2">
      <c r="A60" s="211"/>
      <c r="B60" s="62"/>
      <c r="C60" s="164"/>
      <c r="D60" s="165" t="s">
        <v>55</v>
      </c>
      <c r="E60" s="64"/>
      <c r="F60" s="63"/>
      <c r="G60" s="95"/>
      <c r="H60" s="67"/>
      <c r="I60" s="68"/>
      <c r="J60" s="71">
        <f t="shared" ref="J60:J66" si="6">ROUND(G60*I60,0)</f>
        <v>0</v>
      </c>
      <c r="K60" s="73"/>
      <c r="L60" s="73"/>
      <c r="M60" s="74"/>
      <c r="N60" s="75">
        <v>0</v>
      </c>
      <c r="O60" s="76">
        <v>0</v>
      </c>
      <c r="P60" s="76">
        <v>0</v>
      </c>
      <c r="Q60" s="76">
        <v>0</v>
      </c>
      <c r="R60" s="77">
        <v>0</v>
      </c>
      <c r="S60" s="76">
        <v>0</v>
      </c>
      <c r="T60" s="76">
        <v>0</v>
      </c>
      <c r="U60" s="76">
        <v>0</v>
      </c>
      <c r="V60" s="76">
        <v>0</v>
      </c>
      <c r="W60" s="77">
        <v>0</v>
      </c>
      <c r="X60" s="77">
        <v>0</v>
      </c>
      <c r="Y60" s="76">
        <v>0</v>
      </c>
      <c r="Z60" s="76">
        <v>0</v>
      </c>
      <c r="AA60" s="76">
        <v>0</v>
      </c>
      <c r="AB60" s="76">
        <v>0</v>
      </c>
      <c r="AC60" s="76">
        <v>0</v>
      </c>
      <c r="AD60" s="76">
        <v>0</v>
      </c>
      <c r="AE60" s="76">
        <v>0</v>
      </c>
      <c r="AF60" s="76">
        <v>0</v>
      </c>
      <c r="AG60" s="76">
        <v>0</v>
      </c>
      <c r="AH60" s="76">
        <v>0</v>
      </c>
      <c r="AI60" s="76">
        <v>0</v>
      </c>
      <c r="AJ60" s="76">
        <v>0</v>
      </c>
      <c r="AK60" s="76">
        <v>0</v>
      </c>
      <c r="AL60" s="76">
        <v>0</v>
      </c>
      <c r="AM60" s="76">
        <v>0</v>
      </c>
      <c r="AN60" s="166">
        <f t="shared" si="5"/>
        <v>0</v>
      </c>
      <c r="AO60" s="211"/>
      <c r="AP60" s="5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</row>
    <row r="61" spans="1:59" ht="15" customHeight="1" outlineLevel="2">
      <c r="A61" s="211"/>
      <c r="B61" s="62"/>
      <c r="C61" s="164"/>
      <c r="D61" s="165" t="s">
        <v>55</v>
      </c>
      <c r="E61" s="64"/>
      <c r="F61" s="63"/>
      <c r="G61" s="95"/>
      <c r="H61" s="67"/>
      <c r="I61" s="68"/>
      <c r="J61" s="71">
        <f t="shared" si="6"/>
        <v>0</v>
      </c>
      <c r="K61" s="73"/>
      <c r="L61" s="73"/>
      <c r="M61" s="74"/>
      <c r="N61" s="75">
        <v>0</v>
      </c>
      <c r="O61" s="76">
        <v>0</v>
      </c>
      <c r="P61" s="76">
        <v>0</v>
      </c>
      <c r="Q61" s="76">
        <v>0</v>
      </c>
      <c r="R61" s="77">
        <v>0</v>
      </c>
      <c r="S61" s="76">
        <v>0</v>
      </c>
      <c r="T61" s="76">
        <v>0</v>
      </c>
      <c r="U61" s="76">
        <v>0</v>
      </c>
      <c r="V61" s="76">
        <v>0</v>
      </c>
      <c r="W61" s="77">
        <v>0</v>
      </c>
      <c r="X61" s="77">
        <v>0</v>
      </c>
      <c r="Y61" s="76">
        <v>0</v>
      </c>
      <c r="Z61" s="76">
        <v>0</v>
      </c>
      <c r="AA61" s="76">
        <v>0</v>
      </c>
      <c r="AB61" s="76">
        <v>0</v>
      </c>
      <c r="AC61" s="76">
        <v>0</v>
      </c>
      <c r="AD61" s="76">
        <v>0</v>
      </c>
      <c r="AE61" s="76">
        <v>0</v>
      </c>
      <c r="AF61" s="76">
        <v>0</v>
      </c>
      <c r="AG61" s="76">
        <v>0</v>
      </c>
      <c r="AH61" s="76">
        <v>0</v>
      </c>
      <c r="AI61" s="76">
        <v>0</v>
      </c>
      <c r="AJ61" s="76">
        <v>0</v>
      </c>
      <c r="AK61" s="76">
        <v>0</v>
      </c>
      <c r="AL61" s="76">
        <v>0</v>
      </c>
      <c r="AM61" s="76">
        <v>0</v>
      </c>
      <c r="AN61" s="166">
        <f t="shared" si="5"/>
        <v>0</v>
      </c>
      <c r="AO61" s="211"/>
      <c r="AP61" s="5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</row>
    <row r="62" spans="1:59" ht="15" customHeight="1" outlineLevel="2">
      <c r="A62" s="211"/>
      <c r="B62" s="62"/>
      <c r="C62" s="164"/>
      <c r="D62" s="165" t="s">
        <v>55</v>
      </c>
      <c r="E62" s="64"/>
      <c r="F62" s="63"/>
      <c r="G62" s="95"/>
      <c r="H62" s="67"/>
      <c r="I62" s="68"/>
      <c r="J62" s="71">
        <f t="shared" si="6"/>
        <v>0</v>
      </c>
      <c r="K62" s="73"/>
      <c r="L62" s="73"/>
      <c r="M62" s="74"/>
      <c r="N62" s="75">
        <v>0</v>
      </c>
      <c r="O62" s="76">
        <v>0</v>
      </c>
      <c r="P62" s="76">
        <v>0</v>
      </c>
      <c r="Q62" s="76">
        <v>0</v>
      </c>
      <c r="R62" s="77">
        <v>0</v>
      </c>
      <c r="S62" s="76">
        <v>0</v>
      </c>
      <c r="T62" s="76">
        <v>0</v>
      </c>
      <c r="U62" s="76">
        <v>0</v>
      </c>
      <c r="V62" s="76">
        <v>0</v>
      </c>
      <c r="W62" s="77">
        <v>0</v>
      </c>
      <c r="X62" s="77">
        <v>0</v>
      </c>
      <c r="Y62" s="76">
        <v>0</v>
      </c>
      <c r="Z62" s="76">
        <v>0</v>
      </c>
      <c r="AA62" s="76">
        <v>0</v>
      </c>
      <c r="AB62" s="76">
        <v>0</v>
      </c>
      <c r="AC62" s="76">
        <v>0</v>
      </c>
      <c r="AD62" s="76">
        <v>0</v>
      </c>
      <c r="AE62" s="76">
        <v>0</v>
      </c>
      <c r="AF62" s="76">
        <v>0</v>
      </c>
      <c r="AG62" s="76">
        <v>0</v>
      </c>
      <c r="AH62" s="76">
        <v>0</v>
      </c>
      <c r="AI62" s="76">
        <v>0</v>
      </c>
      <c r="AJ62" s="76">
        <v>0</v>
      </c>
      <c r="AK62" s="76">
        <v>0</v>
      </c>
      <c r="AL62" s="76">
        <v>0</v>
      </c>
      <c r="AM62" s="76">
        <v>0</v>
      </c>
      <c r="AN62" s="166">
        <f t="shared" si="5"/>
        <v>0</v>
      </c>
      <c r="AO62" s="211"/>
      <c r="AP62" s="5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</row>
    <row r="63" spans="1:59" ht="15" customHeight="1" outlineLevel="2">
      <c r="A63" s="211"/>
      <c r="B63" s="62"/>
      <c r="C63" s="164"/>
      <c r="D63" s="165" t="s">
        <v>55</v>
      </c>
      <c r="E63" s="64"/>
      <c r="F63" s="63"/>
      <c r="G63" s="95"/>
      <c r="H63" s="67"/>
      <c r="I63" s="68"/>
      <c r="J63" s="71">
        <f t="shared" si="6"/>
        <v>0</v>
      </c>
      <c r="K63" s="73"/>
      <c r="L63" s="73"/>
      <c r="M63" s="74"/>
      <c r="N63" s="75">
        <v>0</v>
      </c>
      <c r="O63" s="76">
        <v>0</v>
      </c>
      <c r="P63" s="76">
        <v>0</v>
      </c>
      <c r="Q63" s="76">
        <v>0</v>
      </c>
      <c r="R63" s="77">
        <v>0</v>
      </c>
      <c r="S63" s="76">
        <v>0</v>
      </c>
      <c r="T63" s="76">
        <v>0</v>
      </c>
      <c r="U63" s="76">
        <v>0</v>
      </c>
      <c r="V63" s="76">
        <v>0</v>
      </c>
      <c r="W63" s="77">
        <v>0</v>
      </c>
      <c r="X63" s="77">
        <v>0</v>
      </c>
      <c r="Y63" s="76">
        <v>0</v>
      </c>
      <c r="Z63" s="76">
        <v>0</v>
      </c>
      <c r="AA63" s="76">
        <v>0</v>
      </c>
      <c r="AB63" s="76">
        <v>0</v>
      </c>
      <c r="AC63" s="76">
        <v>0</v>
      </c>
      <c r="AD63" s="76">
        <v>0</v>
      </c>
      <c r="AE63" s="76">
        <v>0</v>
      </c>
      <c r="AF63" s="76">
        <v>0</v>
      </c>
      <c r="AG63" s="76">
        <v>0</v>
      </c>
      <c r="AH63" s="76">
        <v>0</v>
      </c>
      <c r="AI63" s="76">
        <v>0</v>
      </c>
      <c r="AJ63" s="76">
        <v>0</v>
      </c>
      <c r="AK63" s="76">
        <v>0</v>
      </c>
      <c r="AL63" s="76">
        <v>0</v>
      </c>
      <c r="AM63" s="76">
        <v>0</v>
      </c>
      <c r="AN63" s="166">
        <f t="shared" si="5"/>
        <v>0</v>
      </c>
      <c r="AO63" s="211"/>
      <c r="AP63" s="5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</row>
    <row r="64" spans="1:59" ht="15" customHeight="1" outlineLevel="2">
      <c r="A64" s="211"/>
      <c r="B64" s="62"/>
      <c r="C64" s="164"/>
      <c r="D64" s="165" t="s">
        <v>55</v>
      </c>
      <c r="E64" s="64"/>
      <c r="F64" s="63"/>
      <c r="G64" s="95"/>
      <c r="H64" s="67"/>
      <c r="I64" s="68"/>
      <c r="J64" s="71">
        <f t="shared" si="6"/>
        <v>0</v>
      </c>
      <c r="K64" s="73"/>
      <c r="L64" s="73"/>
      <c r="M64" s="74"/>
      <c r="N64" s="75">
        <v>0</v>
      </c>
      <c r="O64" s="76">
        <v>0</v>
      </c>
      <c r="P64" s="76">
        <v>0</v>
      </c>
      <c r="Q64" s="76">
        <v>0</v>
      </c>
      <c r="R64" s="77">
        <v>0</v>
      </c>
      <c r="S64" s="76">
        <v>0</v>
      </c>
      <c r="T64" s="76">
        <v>0</v>
      </c>
      <c r="U64" s="76">
        <v>0</v>
      </c>
      <c r="V64" s="76">
        <v>0</v>
      </c>
      <c r="W64" s="77">
        <v>0</v>
      </c>
      <c r="X64" s="77">
        <v>0</v>
      </c>
      <c r="Y64" s="76">
        <v>0</v>
      </c>
      <c r="Z64" s="76">
        <v>0</v>
      </c>
      <c r="AA64" s="76">
        <v>0</v>
      </c>
      <c r="AB64" s="76">
        <v>0</v>
      </c>
      <c r="AC64" s="76">
        <v>0</v>
      </c>
      <c r="AD64" s="76">
        <v>0</v>
      </c>
      <c r="AE64" s="76">
        <v>0</v>
      </c>
      <c r="AF64" s="76">
        <v>0</v>
      </c>
      <c r="AG64" s="76">
        <v>0</v>
      </c>
      <c r="AH64" s="76">
        <v>0</v>
      </c>
      <c r="AI64" s="76">
        <v>0</v>
      </c>
      <c r="AJ64" s="76">
        <v>0</v>
      </c>
      <c r="AK64" s="76">
        <v>0</v>
      </c>
      <c r="AL64" s="76">
        <v>0</v>
      </c>
      <c r="AM64" s="76">
        <v>0</v>
      </c>
      <c r="AN64" s="166">
        <f t="shared" si="5"/>
        <v>0</v>
      </c>
      <c r="AO64" s="211"/>
      <c r="AP64" s="5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</row>
    <row r="65" spans="1:59" ht="15" customHeight="1" outlineLevel="2">
      <c r="A65" s="211"/>
      <c r="B65" s="62"/>
      <c r="C65" s="164"/>
      <c r="D65" s="165" t="s">
        <v>55</v>
      </c>
      <c r="E65" s="64"/>
      <c r="F65" s="63"/>
      <c r="G65" s="95"/>
      <c r="H65" s="67"/>
      <c r="I65" s="68"/>
      <c r="J65" s="71">
        <f t="shared" si="6"/>
        <v>0</v>
      </c>
      <c r="K65" s="73"/>
      <c r="L65" s="73"/>
      <c r="M65" s="74"/>
      <c r="N65" s="75">
        <v>0</v>
      </c>
      <c r="O65" s="76">
        <v>0</v>
      </c>
      <c r="P65" s="76">
        <v>0</v>
      </c>
      <c r="Q65" s="76">
        <v>0</v>
      </c>
      <c r="R65" s="77">
        <v>0</v>
      </c>
      <c r="S65" s="76">
        <v>0</v>
      </c>
      <c r="T65" s="76">
        <v>0</v>
      </c>
      <c r="U65" s="76">
        <v>0</v>
      </c>
      <c r="V65" s="76">
        <v>0</v>
      </c>
      <c r="W65" s="77">
        <v>0</v>
      </c>
      <c r="X65" s="77">
        <v>0</v>
      </c>
      <c r="Y65" s="76">
        <v>0</v>
      </c>
      <c r="Z65" s="76">
        <v>0</v>
      </c>
      <c r="AA65" s="76">
        <v>0</v>
      </c>
      <c r="AB65" s="76">
        <v>0</v>
      </c>
      <c r="AC65" s="76">
        <v>0</v>
      </c>
      <c r="AD65" s="76">
        <v>0</v>
      </c>
      <c r="AE65" s="76">
        <v>0</v>
      </c>
      <c r="AF65" s="76">
        <v>0</v>
      </c>
      <c r="AG65" s="76">
        <v>0</v>
      </c>
      <c r="AH65" s="76">
        <v>0</v>
      </c>
      <c r="AI65" s="76">
        <v>0</v>
      </c>
      <c r="AJ65" s="76">
        <v>0</v>
      </c>
      <c r="AK65" s="76">
        <v>0</v>
      </c>
      <c r="AL65" s="76">
        <v>0</v>
      </c>
      <c r="AM65" s="76">
        <v>0</v>
      </c>
      <c r="AN65" s="166">
        <f t="shared" si="5"/>
        <v>0</v>
      </c>
      <c r="AO65" s="211"/>
      <c r="AP65" s="5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</row>
    <row r="66" spans="1:59" ht="15" customHeight="1" outlineLevel="2">
      <c r="A66" s="211"/>
      <c r="B66" s="62"/>
      <c r="C66" s="164"/>
      <c r="D66" s="165" t="s">
        <v>55</v>
      </c>
      <c r="E66" s="64"/>
      <c r="F66" s="63"/>
      <c r="G66" s="95"/>
      <c r="H66" s="67"/>
      <c r="I66" s="68"/>
      <c r="J66" s="71">
        <f t="shared" si="6"/>
        <v>0</v>
      </c>
      <c r="K66" s="73"/>
      <c r="L66" s="73"/>
      <c r="M66" s="74"/>
      <c r="N66" s="75">
        <v>0</v>
      </c>
      <c r="O66" s="76">
        <v>0</v>
      </c>
      <c r="P66" s="76">
        <v>0</v>
      </c>
      <c r="Q66" s="76">
        <v>0</v>
      </c>
      <c r="R66" s="77">
        <v>0</v>
      </c>
      <c r="S66" s="76">
        <v>0</v>
      </c>
      <c r="T66" s="76">
        <v>0</v>
      </c>
      <c r="U66" s="76">
        <v>0</v>
      </c>
      <c r="V66" s="76">
        <v>0</v>
      </c>
      <c r="W66" s="77">
        <v>0</v>
      </c>
      <c r="X66" s="77">
        <v>0</v>
      </c>
      <c r="Y66" s="76">
        <v>0</v>
      </c>
      <c r="Z66" s="76">
        <v>0</v>
      </c>
      <c r="AA66" s="76">
        <v>0</v>
      </c>
      <c r="AB66" s="76">
        <v>0</v>
      </c>
      <c r="AC66" s="76">
        <v>0</v>
      </c>
      <c r="AD66" s="76">
        <v>0</v>
      </c>
      <c r="AE66" s="76">
        <v>0</v>
      </c>
      <c r="AF66" s="76">
        <v>0</v>
      </c>
      <c r="AG66" s="76">
        <v>0</v>
      </c>
      <c r="AH66" s="76">
        <v>0</v>
      </c>
      <c r="AI66" s="76">
        <v>0</v>
      </c>
      <c r="AJ66" s="76">
        <v>0</v>
      </c>
      <c r="AK66" s="76">
        <v>0</v>
      </c>
      <c r="AL66" s="76">
        <v>0</v>
      </c>
      <c r="AM66" s="76">
        <v>0</v>
      </c>
      <c r="AN66" s="166">
        <f t="shared" si="5"/>
        <v>0</v>
      </c>
      <c r="AO66" s="211"/>
      <c r="AP66" s="5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</row>
    <row r="67" spans="1:59" ht="15" customHeight="1" outlineLevel="2">
      <c r="A67" s="211"/>
      <c r="B67" s="62"/>
      <c r="C67" s="164"/>
      <c r="D67" s="64"/>
      <c r="E67" s="183" t="s">
        <v>64</v>
      </c>
      <c r="F67" s="63"/>
      <c r="G67" s="125">
        <f>opslagb</f>
        <v>0</v>
      </c>
      <c r="H67" s="184" t="s">
        <v>2</v>
      </c>
      <c r="I67" s="96"/>
      <c r="J67" s="71"/>
      <c r="K67" s="73"/>
      <c r="L67" s="73"/>
      <c r="M67" s="74"/>
      <c r="N67" s="75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  <c r="T67" s="76">
        <v>0</v>
      </c>
      <c r="U67" s="76">
        <v>0</v>
      </c>
      <c r="V67" s="76">
        <v>0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6">
        <v>0</v>
      </c>
      <c r="AD67" s="76">
        <v>0</v>
      </c>
      <c r="AE67" s="76">
        <v>0</v>
      </c>
      <c r="AF67" s="76">
        <v>0</v>
      </c>
      <c r="AG67" s="76">
        <v>0</v>
      </c>
      <c r="AH67" s="76">
        <v>0</v>
      </c>
      <c r="AI67" s="76">
        <v>0</v>
      </c>
      <c r="AJ67" s="76">
        <v>0</v>
      </c>
      <c r="AK67" s="76">
        <v>0</v>
      </c>
      <c r="AL67" s="76">
        <v>0</v>
      </c>
      <c r="AM67" s="76">
        <v>0</v>
      </c>
      <c r="AN67" s="166">
        <f t="shared" si="5"/>
        <v>0</v>
      </c>
      <c r="AO67" s="211"/>
      <c r="AP67" s="5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</row>
    <row r="68" spans="1:59" ht="15" customHeight="1" outlineLevel="1">
      <c r="A68" s="211"/>
      <c r="B68" s="161"/>
      <c r="C68" s="185" t="s">
        <v>41</v>
      </c>
      <c r="D68" s="148" t="s">
        <v>63</v>
      </c>
      <c r="E68" s="148" t="s">
        <v>44</v>
      </c>
      <c r="F68" s="149"/>
      <c r="G68" s="163"/>
      <c r="H68" s="151"/>
      <c r="I68" s="152"/>
      <c r="J68" s="153"/>
      <c r="K68" s="154"/>
      <c r="L68" s="154"/>
      <c r="M68" s="155"/>
      <c r="N68" s="156">
        <f t="shared" ref="N68:AM68" si="7">SUM(N69:N73)</f>
        <v>0</v>
      </c>
      <c r="O68" s="157">
        <f t="shared" si="7"/>
        <v>0</v>
      </c>
      <c r="P68" s="157">
        <f t="shared" si="7"/>
        <v>0</v>
      </c>
      <c r="Q68" s="157">
        <f t="shared" si="7"/>
        <v>0</v>
      </c>
      <c r="R68" s="157">
        <f t="shared" si="7"/>
        <v>0</v>
      </c>
      <c r="S68" s="157">
        <f t="shared" si="7"/>
        <v>0</v>
      </c>
      <c r="T68" s="157">
        <f t="shared" si="7"/>
        <v>0</v>
      </c>
      <c r="U68" s="157">
        <f t="shared" si="7"/>
        <v>0</v>
      </c>
      <c r="V68" s="157">
        <f t="shared" si="7"/>
        <v>0</v>
      </c>
      <c r="W68" s="157">
        <f t="shared" si="7"/>
        <v>0</v>
      </c>
      <c r="X68" s="157">
        <f t="shared" si="7"/>
        <v>0</v>
      </c>
      <c r="Y68" s="157">
        <f t="shared" si="7"/>
        <v>0</v>
      </c>
      <c r="Z68" s="157">
        <f t="shared" si="7"/>
        <v>0</v>
      </c>
      <c r="AA68" s="157">
        <f t="shared" si="7"/>
        <v>0</v>
      </c>
      <c r="AB68" s="157">
        <f t="shared" si="7"/>
        <v>0</v>
      </c>
      <c r="AC68" s="157">
        <f t="shared" si="7"/>
        <v>0</v>
      </c>
      <c r="AD68" s="157">
        <f t="shared" si="7"/>
        <v>0</v>
      </c>
      <c r="AE68" s="157">
        <f t="shared" si="7"/>
        <v>0</v>
      </c>
      <c r="AF68" s="157">
        <f t="shared" si="7"/>
        <v>0</v>
      </c>
      <c r="AG68" s="157">
        <f t="shared" si="7"/>
        <v>0</v>
      </c>
      <c r="AH68" s="157">
        <f t="shared" si="7"/>
        <v>0</v>
      </c>
      <c r="AI68" s="157">
        <f t="shared" si="7"/>
        <v>0</v>
      </c>
      <c r="AJ68" s="157">
        <f t="shared" si="7"/>
        <v>0</v>
      </c>
      <c r="AK68" s="157">
        <f t="shared" si="7"/>
        <v>0</v>
      </c>
      <c r="AL68" s="157">
        <f t="shared" si="7"/>
        <v>0</v>
      </c>
      <c r="AM68" s="157">
        <f t="shared" si="7"/>
        <v>0</v>
      </c>
      <c r="AN68" s="159">
        <f t="shared" si="5"/>
        <v>0</v>
      </c>
      <c r="AO68" s="211"/>
      <c r="AP68" s="5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</row>
    <row r="69" spans="1:59" ht="15" customHeight="1" outlineLevel="2">
      <c r="A69" s="211"/>
      <c r="B69" s="62"/>
      <c r="C69" s="164"/>
      <c r="D69" s="165" t="s">
        <v>63</v>
      </c>
      <c r="E69" s="64"/>
      <c r="F69" s="63"/>
      <c r="G69" s="95"/>
      <c r="H69" s="67"/>
      <c r="I69" s="68"/>
      <c r="J69" s="71">
        <f t="shared" ref="J69:J72" si="8">ROUND(G69*I69,0)</f>
        <v>0</v>
      </c>
      <c r="K69" s="73"/>
      <c r="L69" s="73"/>
      <c r="M69" s="74"/>
      <c r="N69" s="75">
        <v>0</v>
      </c>
      <c r="O69" s="76">
        <v>0</v>
      </c>
      <c r="P69" s="76">
        <v>0</v>
      </c>
      <c r="Q69" s="76">
        <v>0</v>
      </c>
      <c r="R69" s="76">
        <v>0</v>
      </c>
      <c r="S69" s="76">
        <v>0</v>
      </c>
      <c r="T69" s="76">
        <v>0</v>
      </c>
      <c r="U69" s="76">
        <v>0</v>
      </c>
      <c r="V69" s="76">
        <v>0</v>
      </c>
      <c r="W69" s="76">
        <v>0</v>
      </c>
      <c r="X69" s="76">
        <v>0</v>
      </c>
      <c r="Y69" s="76">
        <v>0</v>
      </c>
      <c r="Z69" s="76">
        <v>0</v>
      </c>
      <c r="AA69" s="76">
        <v>0</v>
      </c>
      <c r="AB69" s="76">
        <v>0</v>
      </c>
      <c r="AC69" s="76">
        <v>0</v>
      </c>
      <c r="AD69" s="76">
        <v>0</v>
      </c>
      <c r="AE69" s="76">
        <v>0</v>
      </c>
      <c r="AF69" s="76">
        <v>0</v>
      </c>
      <c r="AG69" s="76">
        <v>0</v>
      </c>
      <c r="AH69" s="76">
        <v>0</v>
      </c>
      <c r="AI69" s="76">
        <v>0</v>
      </c>
      <c r="AJ69" s="76">
        <v>0</v>
      </c>
      <c r="AK69" s="76">
        <v>0</v>
      </c>
      <c r="AL69" s="76">
        <v>0</v>
      </c>
      <c r="AM69" s="76">
        <v>0</v>
      </c>
      <c r="AN69" s="166">
        <f t="shared" si="5"/>
        <v>0</v>
      </c>
      <c r="AO69" s="211"/>
      <c r="AP69" s="5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</row>
    <row r="70" spans="1:59" ht="15" customHeight="1" outlineLevel="2">
      <c r="A70" s="211"/>
      <c r="B70" s="62"/>
      <c r="C70" s="164"/>
      <c r="D70" s="165" t="s">
        <v>63</v>
      </c>
      <c r="E70" s="64"/>
      <c r="F70" s="63"/>
      <c r="G70" s="95"/>
      <c r="H70" s="67"/>
      <c r="I70" s="68"/>
      <c r="J70" s="71">
        <f t="shared" si="8"/>
        <v>0</v>
      </c>
      <c r="K70" s="73"/>
      <c r="L70" s="73"/>
      <c r="M70" s="74"/>
      <c r="N70" s="75">
        <v>0</v>
      </c>
      <c r="O70" s="76">
        <v>0</v>
      </c>
      <c r="P70" s="76">
        <v>0</v>
      </c>
      <c r="Q70" s="76">
        <v>0</v>
      </c>
      <c r="R70" s="76">
        <v>0</v>
      </c>
      <c r="S70" s="76">
        <v>0</v>
      </c>
      <c r="T70" s="76">
        <v>0</v>
      </c>
      <c r="U70" s="76">
        <v>0</v>
      </c>
      <c r="V70" s="76">
        <v>0</v>
      </c>
      <c r="W70" s="76">
        <v>0</v>
      </c>
      <c r="X70" s="76">
        <v>0</v>
      </c>
      <c r="Y70" s="76">
        <v>0</v>
      </c>
      <c r="Z70" s="76">
        <v>0</v>
      </c>
      <c r="AA70" s="76">
        <v>0</v>
      </c>
      <c r="AB70" s="76">
        <v>0</v>
      </c>
      <c r="AC70" s="76">
        <v>0</v>
      </c>
      <c r="AD70" s="76">
        <v>0</v>
      </c>
      <c r="AE70" s="76">
        <v>0</v>
      </c>
      <c r="AF70" s="76">
        <v>0</v>
      </c>
      <c r="AG70" s="76">
        <v>0</v>
      </c>
      <c r="AH70" s="76">
        <v>0</v>
      </c>
      <c r="AI70" s="76">
        <v>0</v>
      </c>
      <c r="AJ70" s="76">
        <v>0</v>
      </c>
      <c r="AK70" s="76">
        <v>0</v>
      </c>
      <c r="AL70" s="76">
        <v>0</v>
      </c>
      <c r="AM70" s="76">
        <v>0</v>
      </c>
      <c r="AN70" s="166">
        <f t="shared" si="5"/>
        <v>0</v>
      </c>
      <c r="AO70" s="211"/>
      <c r="AP70" s="5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</row>
    <row r="71" spans="1:59" ht="15" customHeight="1" outlineLevel="2">
      <c r="A71" s="211"/>
      <c r="B71" s="62"/>
      <c r="C71" s="164"/>
      <c r="D71" s="165" t="s">
        <v>63</v>
      </c>
      <c r="E71" s="64"/>
      <c r="F71" s="63"/>
      <c r="G71" s="95"/>
      <c r="H71" s="67"/>
      <c r="I71" s="68"/>
      <c r="J71" s="71">
        <f t="shared" si="8"/>
        <v>0</v>
      </c>
      <c r="K71" s="73"/>
      <c r="L71" s="73"/>
      <c r="M71" s="74"/>
      <c r="N71" s="75">
        <v>0</v>
      </c>
      <c r="O71" s="76">
        <v>0</v>
      </c>
      <c r="P71" s="76">
        <v>0</v>
      </c>
      <c r="Q71" s="76">
        <v>0</v>
      </c>
      <c r="R71" s="76">
        <v>0</v>
      </c>
      <c r="S71" s="76">
        <v>0</v>
      </c>
      <c r="T71" s="76">
        <v>0</v>
      </c>
      <c r="U71" s="76">
        <v>0</v>
      </c>
      <c r="V71" s="76">
        <v>0</v>
      </c>
      <c r="W71" s="76">
        <v>0</v>
      </c>
      <c r="X71" s="76">
        <v>0</v>
      </c>
      <c r="Y71" s="76">
        <v>0</v>
      </c>
      <c r="Z71" s="76">
        <v>0</v>
      </c>
      <c r="AA71" s="76">
        <v>0</v>
      </c>
      <c r="AB71" s="76">
        <v>0</v>
      </c>
      <c r="AC71" s="76">
        <v>0</v>
      </c>
      <c r="AD71" s="76">
        <v>0</v>
      </c>
      <c r="AE71" s="76">
        <v>0</v>
      </c>
      <c r="AF71" s="76">
        <v>0</v>
      </c>
      <c r="AG71" s="76">
        <v>0</v>
      </c>
      <c r="AH71" s="76">
        <v>0</v>
      </c>
      <c r="AI71" s="76">
        <v>0</v>
      </c>
      <c r="AJ71" s="76">
        <v>0</v>
      </c>
      <c r="AK71" s="76">
        <v>0</v>
      </c>
      <c r="AL71" s="76">
        <v>0</v>
      </c>
      <c r="AM71" s="76">
        <v>0</v>
      </c>
      <c r="AN71" s="166">
        <f t="shared" si="5"/>
        <v>0</v>
      </c>
      <c r="AO71" s="211"/>
      <c r="AP71" s="5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</row>
    <row r="72" spans="1:59" ht="15" customHeight="1" outlineLevel="2">
      <c r="A72" s="211"/>
      <c r="B72" s="62"/>
      <c r="C72" s="164"/>
      <c r="D72" s="165" t="s">
        <v>63</v>
      </c>
      <c r="E72" s="64"/>
      <c r="F72" s="63"/>
      <c r="G72" s="95"/>
      <c r="H72" s="67"/>
      <c r="I72" s="68"/>
      <c r="J72" s="71">
        <f t="shared" si="8"/>
        <v>0</v>
      </c>
      <c r="K72" s="73"/>
      <c r="L72" s="73"/>
      <c r="M72" s="74"/>
      <c r="N72" s="75">
        <v>0</v>
      </c>
      <c r="O72" s="76">
        <v>0</v>
      </c>
      <c r="P72" s="76">
        <v>0</v>
      </c>
      <c r="Q72" s="76">
        <v>0</v>
      </c>
      <c r="R72" s="76">
        <v>0</v>
      </c>
      <c r="S72" s="76">
        <v>0</v>
      </c>
      <c r="T72" s="76">
        <v>0</v>
      </c>
      <c r="U72" s="76">
        <v>0</v>
      </c>
      <c r="V72" s="76">
        <v>0</v>
      </c>
      <c r="W72" s="76">
        <v>0</v>
      </c>
      <c r="X72" s="76">
        <v>0</v>
      </c>
      <c r="Y72" s="76">
        <v>0</v>
      </c>
      <c r="Z72" s="76">
        <v>0</v>
      </c>
      <c r="AA72" s="76">
        <v>0</v>
      </c>
      <c r="AB72" s="76">
        <v>0</v>
      </c>
      <c r="AC72" s="76">
        <v>0</v>
      </c>
      <c r="AD72" s="76">
        <v>0</v>
      </c>
      <c r="AE72" s="76">
        <v>0</v>
      </c>
      <c r="AF72" s="76">
        <v>0</v>
      </c>
      <c r="AG72" s="76">
        <v>0</v>
      </c>
      <c r="AH72" s="76">
        <v>0</v>
      </c>
      <c r="AI72" s="76">
        <v>0</v>
      </c>
      <c r="AJ72" s="76">
        <v>0</v>
      </c>
      <c r="AK72" s="76">
        <v>0</v>
      </c>
      <c r="AL72" s="76">
        <v>0</v>
      </c>
      <c r="AM72" s="76">
        <v>0</v>
      </c>
      <c r="AN72" s="166">
        <f t="shared" si="5"/>
        <v>0</v>
      </c>
      <c r="AO72" s="211"/>
      <c r="AP72" s="5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</row>
    <row r="73" spans="1:59" ht="15" customHeight="1" outlineLevel="2">
      <c r="A73" s="211"/>
      <c r="B73" s="62"/>
      <c r="C73" s="164"/>
      <c r="D73" s="64"/>
      <c r="E73" s="183" t="s">
        <v>65</v>
      </c>
      <c r="F73" s="63"/>
      <c r="G73" s="125">
        <f>opslagi</f>
        <v>0</v>
      </c>
      <c r="H73" s="184" t="s">
        <v>2</v>
      </c>
      <c r="I73" s="96"/>
      <c r="J73" s="71"/>
      <c r="K73" s="73"/>
      <c r="L73" s="73"/>
      <c r="M73" s="74"/>
      <c r="N73" s="75">
        <v>0</v>
      </c>
      <c r="O73" s="76">
        <v>0</v>
      </c>
      <c r="P73" s="76">
        <v>0</v>
      </c>
      <c r="Q73" s="76">
        <v>0</v>
      </c>
      <c r="R73" s="76">
        <v>0</v>
      </c>
      <c r="S73" s="76">
        <v>0</v>
      </c>
      <c r="T73" s="76">
        <v>0</v>
      </c>
      <c r="U73" s="76">
        <v>0</v>
      </c>
      <c r="V73" s="76">
        <v>0</v>
      </c>
      <c r="W73" s="76">
        <v>0</v>
      </c>
      <c r="X73" s="76">
        <v>0</v>
      </c>
      <c r="Y73" s="76">
        <v>0</v>
      </c>
      <c r="Z73" s="76">
        <v>0</v>
      </c>
      <c r="AA73" s="76">
        <v>0</v>
      </c>
      <c r="AB73" s="76">
        <v>0</v>
      </c>
      <c r="AC73" s="76">
        <v>0</v>
      </c>
      <c r="AD73" s="76">
        <v>0</v>
      </c>
      <c r="AE73" s="76">
        <v>0</v>
      </c>
      <c r="AF73" s="76">
        <v>0</v>
      </c>
      <c r="AG73" s="76">
        <v>0</v>
      </c>
      <c r="AH73" s="76">
        <v>0</v>
      </c>
      <c r="AI73" s="76">
        <v>0</v>
      </c>
      <c r="AJ73" s="76">
        <v>0</v>
      </c>
      <c r="AK73" s="76">
        <v>0</v>
      </c>
      <c r="AL73" s="76">
        <v>0</v>
      </c>
      <c r="AM73" s="76">
        <v>0</v>
      </c>
      <c r="AN73" s="166">
        <f t="shared" si="5"/>
        <v>0</v>
      </c>
      <c r="AO73" s="211"/>
      <c r="AP73" s="5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</row>
    <row r="74" spans="1:59" ht="15" customHeight="1">
      <c r="A74" s="211"/>
      <c r="B74" s="145"/>
      <c r="C74" s="185" t="s">
        <v>45</v>
      </c>
      <c r="D74" s="147" t="s">
        <v>46</v>
      </c>
      <c r="E74" s="148"/>
      <c r="F74" s="149"/>
      <c r="G74" s="150"/>
      <c r="H74" s="151"/>
      <c r="I74" s="152"/>
      <c r="J74" s="153"/>
      <c r="K74" s="154"/>
      <c r="L74" s="154"/>
      <c r="M74" s="155"/>
      <c r="N74" s="156">
        <f t="shared" ref="N74:AM74" si="9">SUM(N75,N94)</f>
        <v>0</v>
      </c>
      <c r="O74" s="157">
        <f t="shared" si="9"/>
        <v>0</v>
      </c>
      <c r="P74" s="157">
        <f t="shared" si="9"/>
        <v>0</v>
      </c>
      <c r="Q74" s="157">
        <f t="shared" si="9"/>
        <v>0</v>
      </c>
      <c r="R74" s="157">
        <f t="shared" si="9"/>
        <v>0</v>
      </c>
      <c r="S74" s="157">
        <f t="shared" si="9"/>
        <v>0</v>
      </c>
      <c r="T74" s="157">
        <f t="shared" si="9"/>
        <v>0</v>
      </c>
      <c r="U74" s="157">
        <f t="shared" si="9"/>
        <v>0</v>
      </c>
      <c r="V74" s="157">
        <f t="shared" si="9"/>
        <v>0</v>
      </c>
      <c r="W74" s="157">
        <f t="shared" si="9"/>
        <v>0</v>
      </c>
      <c r="X74" s="157">
        <f t="shared" si="9"/>
        <v>0</v>
      </c>
      <c r="Y74" s="157">
        <f t="shared" si="9"/>
        <v>0</v>
      </c>
      <c r="Z74" s="157">
        <f t="shared" si="9"/>
        <v>0</v>
      </c>
      <c r="AA74" s="157">
        <f t="shared" si="9"/>
        <v>0</v>
      </c>
      <c r="AB74" s="157">
        <f t="shared" si="9"/>
        <v>0</v>
      </c>
      <c r="AC74" s="157">
        <f t="shared" si="9"/>
        <v>0</v>
      </c>
      <c r="AD74" s="157">
        <f t="shared" si="9"/>
        <v>0</v>
      </c>
      <c r="AE74" s="157">
        <f t="shared" si="9"/>
        <v>0</v>
      </c>
      <c r="AF74" s="157">
        <f t="shared" si="9"/>
        <v>0</v>
      </c>
      <c r="AG74" s="157">
        <f t="shared" si="9"/>
        <v>0</v>
      </c>
      <c r="AH74" s="157">
        <f t="shared" si="9"/>
        <v>0</v>
      </c>
      <c r="AI74" s="157">
        <f t="shared" si="9"/>
        <v>0</v>
      </c>
      <c r="AJ74" s="157">
        <f t="shared" si="9"/>
        <v>0</v>
      </c>
      <c r="AK74" s="157">
        <f t="shared" si="9"/>
        <v>0</v>
      </c>
      <c r="AL74" s="157">
        <f t="shared" si="9"/>
        <v>0</v>
      </c>
      <c r="AM74" s="157">
        <f t="shared" si="9"/>
        <v>0</v>
      </c>
      <c r="AN74" s="159">
        <f t="shared" si="5"/>
        <v>0</v>
      </c>
      <c r="AO74" s="211"/>
      <c r="AP74" s="5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</row>
    <row r="75" spans="1:59" ht="15" customHeight="1" outlineLevel="1">
      <c r="A75" s="211"/>
      <c r="B75" s="62"/>
      <c r="C75" s="63"/>
      <c r="D75" s="148" t="s">
        <v>55</v>
      </c>
      <c r="E75" s="148" t="s">
        <v>47</v>
      </c>
      <c r="F75" s="149"/>
      <c r="G75" s="163"/>
      <c r="H75" s="151"/>
      <c r="I75" s="152"/>
      <c r="J75" s="153"/>
      <c r="K75" s="154"/>
      <c r="L75" s="154"/>
      <c r="M75" s="155"/>
      <c r="N75" s="156">
        <f t="shared" ref="N75:AM75" si="10">SUM(N76:N93)</f>
        <v>0</v>
      </c>
      <c r="O75" s="157">
        <f t="shared" si="10"/>
        <v>0</v>
      </c>
      <c r="P75" s="157">
        <f t="shared" si="10"/>
        <v>0</v>
      </c>
      <c r="Q75" s="157">
        <f t="shared" si="10"/>
        <v>0</v>
      </c>
      <c r="R75" s="157">
        <f t="shared" si="10"/>
        <v>0</v>
      </c>
      <c r="S75" s="157">
        <f t="shared" si="10"/>
        <v>0</v>
      </c>
      <c r="T75" s="157">
        <f t="shared" si="10"/>
        <v>0</v>
      </c>
      <c r="U75" s="157">
        <f t="shared" si="10"/>
        <v>0</v>
      </c>
      <c r="V75" s="157">
        <f t="shared" si="10"/>
        <v>0</v>
      </c>
      <c r="W75" s="157">
        <f t="shared" si="10"/>
        <v>0</v>
      </c>
      <c r="X75" s="157">
        <f t="shared" si="10"/>
        <v>0</v>
      </c>
      <c r="Y75" s="157">
        <f t="shared" si="10"/>
        <v>0</v>
      </c>
      <c r="Z75" s="157">
        <f t="shared" si="10"/>
        <v>0</v>
      </c>
      <c r="AA75" s="157">
        <f t="shared" si="10"/>
        <v>0</v>
      </c>
      <c r="AB75" s="157">
        <f t="shared" si="10"/>
        <v>0</v>
      </c>
      <c r="AC75" s="157">
        <f t="shared" si="10"/>
        <v>0</v>
      </c>
      <c r="AD75" s="157">
        <f t="shared" si="10"/>
        <v>0</v>
      </c>
      <c r="AE75" s="157">
        <f t="shared" si="10"/>
        <v>0</v>
      </c>
      <c r="AF75" s="157">
        <f t="shared" si="10"/>
        <v>0</v>
      </c>
      <c r="AG75" s="157">
        <f t="shared" si="10"/>
        <v>0</v>
      </c>
      <c r="AH75" s="157">
        <f t="shared" si="10"/>
        <v>0</v>
      </c>
      <c r="AI75" s="157">
        <f t="shared" si="10"/>
        <v>0</v>
      </c>
      <c r="AJ75" s="157">
        <f t="shared" si="10"/>
        <v>0</v>
      </c>
      <c r="AK75" s="157">
        <f t="shared" si="10"/>
        <v>0</v>
      </c>
      <c r="AL75" s="157">
        <f t="shared" si="10"/>
        <v>0</v>
      </c>
      <c r="AM75" s="157">
        <f t="shared" si="10"/>
        <v>0</v>
      </c>
      <c r="AN75" s="159">
        <f t="shared" si="5"/>
        <v>0</v>
      </c>
      <c r="AO75" s="211"/>
      <c r="AP75" s="5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</row>
    <row r="76" spans="1:59" ht="15" customHeight="1" outlineLevel="2">
      <c r="A76" s="211"/>
      <c r="B76" s="62"/>
      <c r="C76" s="164"/>
      <c r="D76" s="165"/>
      <c r="E76" s="64"/>
      <c r="F76" s="63"/>
      <c r="G76" s="95"/>
      <c r="H76" s="67"/>
      <c r="I76" s="68"/>
      <c r="J76" s="71"/>
      <c r="K76" s="73"/>
      <c r="L76" s="73"/>
      <c r="M76" s="74"/>
      <c r="N76" s="75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  <c r="T76" s="76">
        <v>0</v>
      </c>
      <c r="U76" s="76">
        <v>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0</v>
      </c>
      <c r="AH76" s="76">
        <v>0</v>
      </c>
      <c r="AI76" s="76">
        <v>0</v>
      </c>
      <c r="AJ76" s="76">
        <v>0</v>
      </c>
      <c r="AK76" s="76">
        <v>0</v>
      </c>
      <c r="AL76" s="76">
        <v>0</v>
      </c>
      <c r="AM76" s="76">
        <v>0</v>
      </c>
      <c r="AN76" s="166">
        <f t="shared" ref="AN76:AN99" si="11">SUM(N76:AM76)</f>
        <v>0</v>
      </c>
      <c r="AO76" s="211"/>
      <c r="AP76" s="5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</row>
    <row r="77" spans="1:59" ht="15" customHeight="1" outlineLevel="2">
      <c r="A77" s="211"/>
      <c r="B77" s="62"/>
      <c r="C77" s="167"/>
      <c r="D77" s="165"/>
      <c r="E77" s="64"/>
      <c r="F77" s="63"/>
      <c r="G77" s="95"/>
      <c r="H77" s="67"/>
      <c r="I77" s="68"/>
      <c r="J77" s="71"/>
      <c r="K77" s="186"/>
      <c r="L77" s="73"/>
      <c r="M77" s="74"/>
      <c r="N77" s="75">
        <v>0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  <c r="T77" s="76">
        <v>0</v>
      </c>
      <c r="U77" s="76">
        <v>0</v>
      </c>
      <c r="V77" s="76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v>0</v>
      </c>
      <c r="AD77" s="76">
        <v>0</v>
      </c>
      <c r="AE77" s="76">
        <v>0</v>
      </c>
      <c r="AF77" s="76">
        <v>0</v>
      </c>
      <c r="AG77" s="76">
        <v>0</v>
      </c>
      <c r="AH77" s="76">
        <v>0</v>
      </c>
      <c r="AI77" s="76">
        <v>0</v>
      </c>
      <c r="AJ77" s="76">
        <v>0</v>
      </c>
      <c r="AK77" s="76">
        <v>0</v>
      </c>
      <c r="AL77" s="76">
        <v>0</v>
      </c>
      <c r="AM77" s="76">
        <v>0</v>
      </c>
      <c r="AN77" s="166">
        <f t="shared" si="11"/>
        <v>0</v>
      </c>
      <c r="AO77" s="211"/>
      <c r="AP77" s="5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</row>
    <row r="78" spans="1:59" ht="15" customHeight="1" outlineLevel="2">
      <c r="A78" s="211"/>
      <c r="B78" s="62"/>
      <c r="C78" s="167"/>
      <c r="D78" s="165"/>
      <c r="E78" s="64"/>
      <c r="F78" s="63"/>
      <c r="G78" s="187"/>
      <c r="H78" s="67"/>
      <c r="I78" s="68"/>
      <c r="J78" s="71"/>
      <c r="K78" s="186"/>
      <c r="L78" s="73"/>
      <c r="M78" s="74"/>
      <c r="N78" s="75">
        <v>0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  <c r="T78" s="76">
        <v>0</v>
      </c>
      <c r="U78" s="76">
        <v>0</v>
      </c>
      <c r="V78" s="76">
        <v>0</v>
      </c>
      <c r="W78" s="76">
        <v>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v>0</v>
      </c>
      <c r="AD78" s="76">
        <v>0</v>
      </c>
      <c r="AE78" s="76">
        <v>0</v>
      </c>
      <c r="AF78" s="76">
        <v>0</v>
      </c>
      <c r="AG78" s="76">
        <v>0</v>
      </c>
      <c r="AH78" s="76">
        <v>0</v>
      </c>
      <c r="AI78" s="76">
        <v>0</v>
      </c>
      <c r="AJ78" s="76">
        <v>0</v>
      </c>
      <c r="AK78" s="76">
        <v>0</v>
      </c>
      <c r="AL78" s="76">
        <v>0</v>
      </c>
      <c r="AM78" s="76">
        <v>0</v>
      </c>
      <c r="AN78" s="166">
        <f t="shared" si="11"/>
        <v>0</v>
      </c>
      <c r="AO78" s="211"/>
      <c r="AP78" s="5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</row>
    <row r="79" spans="1:59" ht="15" customHeight="1" outlineLevel="2">
      <c r="A79" s="211"/>
      <c r="B79" s="62"/>
      <c r="C79" s="167"/>
      <c r="D79" s="165"/>
      <c r="E79" s="64"/>
      <c r="F79" s="63"/>
      <c r="G79" s="95"/>
      <c r="H79" s="67"/>
      <c r="I79" s="68"/>
      <c r="J79" s="71"/>
      <c r="K79" s="73"/>
      <c r="L79" s="73"/>
      <c r="M79" s="74"/>
      <c r="N79" s="75">
        <v>0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  <c r="T79" s="76">
        <v>0</v>
      </c>
      <c r="U79" s="76">
        <v>0</v>
      </c>
      <c r="V79" s="76">
        <v>0</v>
      </c>
      <c r="W79" s="76">
        <v>0</v>
      </c>
      <c r="X79" s="76">
        <v>0</v>
      </c>
      <c r="Y79" s="76">
        <v>0</v>
      </c>
      <c r="Z79" s="76">
        <v>0</v>
      </c>
      <c r="AA79" s="76">
        <v>0</v>
      </c>
      <c r="AB79" s="76">
        <v>0</v>
      </c>
      <c r="AC79" s="76">
        <v>0</v>
      </c>
      <c r="AD79" s="76">
        <v>0</v>
      </c>
      <c r="AE79" s="76">
        <v>0</v>
      </c>
      <c r="AF79" s="76">
        <v>0</v>
      </c>
      <c r="AG79" s="76">
        <v>0</v>
      </c>
      <c r="AH79" s="76">
        <v>0</v>
      </c>
      <c r="AI79" s="76">
        <v>0</v>
      </c>
      <c r="AJ79" s="76">
        <v>0</v>
      </c>
      <c r="AK79" s="76">
        <v>0</v>
      </c>
      <c r="AL79" s="76">
        <v>0</v>
      </c>
      <c r="AM79" s="76">
        <v>0</v>
      </c>
      <c r="AN79" s="166">
        <f t="shared" si="11"/>
        <v>0</v>
      </c>
      <c r="AO79" s="211"/>
      <c r="AP79" s="5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</row>
    <row r="80" spans="1:59" ht="15" customHeight="1" outlineLevel="2">
      <c r="A80" s="211"/>
      <c r="B80" s="62"/>
      <c r="C80" s="167"/>
      <c r="D80" s="165"/>
      <c r="E80" s="64"/>
      <c r="F80" s="63"/>
      <c r="G80" s="95"/>
      <c r="H80" s="67"/>
      <c r="I80" s="68"/>
      <c r="J80" s="71"/>
      <c r="K80" s="73"/>
      <c r="L80" s="73"/>
      <c r="M80" s="74"/>
      <c r="N80" s="75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  <c r="T80" s="76">
        <v>0</v>
      </c>
      <c r="U80" s="76">
        <v>0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v>0</v>
      </c>
      <c r="AD80" s="76">
        <v>0</v>
      </c>
      <c r="AE80" s="76">
        <v>0</v>
      </c>
      <c r="AF80" s="76">
        <v>0</v>
      </c>
      <c r="AG80" s="76">
        <v>0</v>
      </c>
      <c r="AH80" s="76">
        <v>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166">
        <f t="shared" si="11"/>
        <v>0</v>
      </c>
      <c r="AO80" s="211"/>
      <c r="AP80" s="5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</row>
    <row r="81" spans="1:59" ht="15" customHeight="1" outlineLevel="2">
      <c r="A81" s="211"/>
      <c r="B81" s="62"/>
      <c r="C81" s="167"/>
      <c r="D81" s="165"/>
      <c r="E81" s="64"/>
      <c r="F81" s="63"/>
      <c r="G81" s="95"/>
      <c r="H81" s="67"/>
      <c r="I81" s="68"/>
      <c r="J81" s="71"/>
      <c r="K81" s="186"/>
      <c r="L81" s="73"/>
      <c r="M81" s="74"/>
      <c r="N81" s="75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v>0</v>
      </c>
      <c r="AD81" s="76">
        <v>0</v>
      </c>
      <c r="AE81" s="76">
        <v>0</v>
      </c>
      <c r="AF81" s="76">
        <v>0</v>
      </c>
      <c r="AG81" s="76">
        <v>0</v>
      </c>
      <c r="AH81" s="76">
        <v>0</v>
      </c>
      <c r="AI81" s="76">
        <v>0</v>
      </c>
      <c r="AJ81" s="76">
        <v>0</v>
      </c>
      <c r="AK81" s="76">
        <v>0</v>
      </c>
      <c r="AL81" s="76">
        <v>0</v>
      </c>
      <c r="AM81" s="76">
        <v>0</v>
      </c>
      <c r="AN81" s="166">
        <f t="shared" si="11"/>
        <v>0</v>
      </c>
      <c r="AO81" s="211"/>
      <c r="AP81" s="5"/>
      <c r="AQ81" s="211"/>
      <c r="AR81" s="211"/>
      <c r="AS81" s="211"/>
      <c r="AT81" s="211"/>
      <c r="AU81" s="211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</row>
    <row r="82" spans="1:59" ht="15" customHeight="1" outlineLevel="2">
      <c r="A82" s="211"/>
      <c r="B82" s="62"/>
      <c r="C82" s="164"/>
      <c r="D82" s="165"/>
      <c r="E82" s="64"/>
      <c r="F82" s="63"/>
      <c r="G82" s="187"/>
      <c r="H82" s="67"/>
      <c r="I82" s="68"/>
      <c r="J82" s="71"/>
      <c r="K82" s="186"/>
      <c r="L82" s="73"/>
      <c r="M82" s="74"/>
      <c r="N82" s="75">
        <v>0</v>
      </c>
      <c r="O82" s="76">
        <v>0</v>
      </c>
      <c r="P82" s="76">
        <v>0</v>
      </c>
      <c r="Q82" s="76">
        <v>0</v>
      </c>
      <c r="R82" s="76">
        <v>0</v>
      </c>
      <c r="S82" s="76">
        <v>0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v>0</v>
      </c>
      <c r="AD82" s="76">
        <v>0</v>
      </c>
      <c r="AE82" s="76">
        <v>0</v>
      </c>
      <c r="AF82" s="76">
        <v>0</v>
      </c>
      <c r="AG82" s="76">
        <v>0</v>
      </c>
      <c r="AH82" s="76">
        <v>0</v>
      </c>
      <c r="AI82" s="76">
        <v>0</v>
      </c>
      <c r="AJ82" s="76">
        <v>0</v>
      </c>
      <c r="AK82" s="76">
        <v>0</v>
      </c>
      <c r="AL82" s="76">
        <v>0</v>
      </c>
      <c r="AM82" s="76">
        <v>0</v>
      </c>
      <c r="AN82" s="166">
        <f t="shared" si="11"/>
        <v>0</v>
      </c>
      <c r="AO82" s="211"/>
      <c r="AP82" s="5"/>
      <c r="AQ82" s="211"/>
      <c r="AR82" s="211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</row>
    <row r="83" spans="1:59" ht="12.75" customHeight="1" outlineLevel="2">
      <c r="A83" s="211"/>
      <c r="B83" s="62"/>
      <c r="C83" s="167"/>
      <c r="D83" s="165"/>
      <c r="E83" s="188"/>
      <c r="F83" s="63"/>
      <c r="G83" s="95"/>
      <c r="H83" s="67"/>
      <c r="I83" s="68"/>
      <c r="J83" s="71">
        <f t="shared" ref="J83:J92" si="12">ROUND(G83*I83,0)</f>
        <v>0</v>
      </c>
      <c r="K83" s="73"/>
      <c r="L83" s="73"/>
      <c r="M83" s="74"/>
      <c r="N83" s="75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  <c r="T83" s="76">
        <v>0</v>
      </c>
      <c r="U83" s="76">
        <v>0</v>
      </c>
      <c r="V83" s="76">
        <v>0</v>
      </c>
      <c r="W83" s="76">
        <v>0</v>
      </c>
      <c r="X83" s="76">
        <v>0</v>
      </c>
      <c r="Y83" s="76">
        <v>0</v>
      </c>
      <c r="Z83" s="76">
        <v>0</v>
      </c>
      <c r="AA83" s="76">
        <v>0</v>
      </c>
      <c r="AB83" s="76">
        <v>0</v>
      </c>
      <c r="AC83" s="76">
        <v>0</v>
      </c>
      <c r="AD83" s="76">
        <v>0</v>
      </c>
      <c r="AE83" s="76">
        <v>0</v>
      </c>
      <c r="AF83" s="76">
        <v>0</v>
      </c>
      <c r="AG83" s="76">
        <v>0</v>
      </c>
      <c r="AH83" s="76">
        <v>0</v>
      </c>
      <c r="AI83" s="76">
        <v>0</v>
      </c>
      <c r="AJ83" s="76">
        <v>0</v>
      </c>
      <c r="AK83" s="76">
        <v>0</v>
      </c>
      <c r="AL83" s="76">
        <v>0</v>
      </c>
      <c r="AM83" s="76">
        <v>0</v>
      </c>
      <c r="AN83" s="166">
        <f t="shared" si="11"/>
        <v>0</v>
      </c>
      <c r="AO83" s="211"/>
      <c r="AP83" s="5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</row>
    <row r="84" spans="1:59" ht="15" customHeight="1" outlineLevel="2">
      <c r="A84" s="211"/>
      <c r="B84" s="62"/>
      <c r="C84" s="189"/>
      <c r="D84" s="190"/>
      <c r="E84" s="191"/>
      <c r="F84" s="168"/>
      <c r="G84" s="192"/>
      <c r="H84" s="193"/>
      <c r="I84" s="194"/>
      <c r="J84" s="71">
        <f t="shared" si="12"/>
        <v>0</v>
      </c>
      <c r="K84" s="73"/>
      <c r="L84" s="73"/>
      <c r="M84" s="74"/>
      <c r="N84" s="75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  <c r="T84" s="76">
        <v>0</v>
      </c>
      <c r="U84" s="76">
        <v>0</v>
      </c>
      <c r="V84" s="76">
        <v>0</v>
      </c>
      <c r="W84" s="76">
        <v>0</v>
      </c>
      <c r="X84" s="76">
        <v>0</v>
      </c>
      <c r="Y84" s="76">
        <v>0</v>
      </c>
      <c r="Z84" s="76">
        <v>0</v>
      </c>
      <c r="AA84" s="76">
        <v>0</v>
      </c>
      <c r="AB84" s="76">
        <v>0</v>
      </c>
      <c r="AC84" s="76">
        <v>0</v>
      </c>
      <c r="AD84" s="76">
        <v>0</v>
      </c>
      <c r="AE84" s="76">
        <v>0</v>
      </c>
      <c r="AF84" s="76">
        <v>0</v>
      </c>
      <c r="AG84" s="76">
        <v>0</v>
      </c>
      <c r="AH84" s="76">
        <v>0</v>
      </c>
      <c r="AI84" s="76">
        <v>0</v>
      </c>
      <c r="AJ84" s="76">
        <v>0</v>
      </c>
      <c r="AK84" s="76">
        <v>0</v>
      </c>
      <c r="AL84" s="76">
        <v>0</v>
      </c>
      <c r="AM84" s="76">
        <v>0</v>
      </c>
      <c r="AN84" s="166">
        <f t="shared" si="11"/>
        <v>0</v>
      </c>
      <c r="AO84" s="211"/>
      <c r="AP84" s="5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</row>
    <row r="85" spans="1:59" ht="15" customHeight="1" outlineLevel="2">
      <c r="A85" s="211"/>
      <c r="B85" s="62"/>
      <c r="C85" s="195"/>
      <c r="D85" s="190"/>
      <c r="E85" s="191"/>
      <c r="F85" s="168"/>
      <c r="G85" s="192"/>
      <c r="H85" s="193"/>
      <c r="I85" s="194"/>
      <c r="J85" s="71">
        <f t="shared" si="12"/>
        <v>0</v>
      </c>
      <c r="K85" s="73"/>
      <c r="L85" s="73"/>
      <c r="M85" s="74"/>
      <c r="N85" s="75">
        <v>0</v>
      </c>
      <c r="O85" s="76">
        <v>0</v>
      </c>
      <c r="P85" s="76">
        <v>0</v>
      </c>
      <c r="Q85" s="76">
        <v>0</v>
      </c>
      <c r="R85" s="76">
        <v>0</v>
      </c>
      <c r="S85" s="76">
        <v>0</v>
      </c>
      <c r="T85" s="76">
        <v>0</v>
      </c>
      <c r="U85" s="76">
        <v>0</v>
      </c>
      <c r="V85" s="76">
        <v>0</v>
      </c>
      <c r="W85" s="76">
        <v>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0</v>
      </c>
      <c r="AD85" s="76">
        <v>0</v>
      </c>
      <c r="AE85" s="76">
        <v>0</v>
      </c>
      <c r="AF85" s="76">
        <v>0</v>
      </c>
      <c r="AG85" s="76">
        <v>0</v>
      </c>
      <c r="AH85" s="76">
        <v>0</v>
      </c>
      <c r="AI85" s="76">
        <v>0</v>
      </c>
      <c r="AJ85" s="76">
        <v>0</v>
      </c>
      <c r="AK85" s="76">
        <v>0</v>
      </c>
      <c r="AL85" s="76">
        <v>0</v>
      </c>
      <c r="AM85" s="76">
        <v>0</v>
      </c>
      <c r="AN85" s="166">
        <f t="shared" si="11"/>
        <v>0</v>
      </c>
      <c r="AO85" s="211"/>
      <c r="AP85" s="5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</row>
    <row r="86" spans="1:59" ht="15" customHeight="1" outlineLevel="2">
      <c r="A86" s="211"/>
      <c r="B86" s="62"/>
      <c r="C86" s="195"/>
      <c r="D86" s="190"/>
      <c r="E86" s="191"/>
      <c r="F86" s="168"/>
      <c r="G86" s="192"/>
      <c r="H86" s="193"/>
      <c r="I86" s="194"/>
      <c r="J86" s="71">
        <f t="shared" si="12"/>
        <v>0</v>
      </c>
      <c r="K86" s="73"/>
      <c r="L86" s="73"/>
      <c r="M86" s="74"/>
      <c r="N86" s="75">
        <v>0</v>
      </c>
      <c r="O86" s="76">
        <v>0</v>
      </c>
      <c r="P86" s="76">
        <v>0</v>
      </c>
      <c r="Q86" s="76">
        <v>0</v>
      </c>
      <c r="R86" s="76">
        <v>0</v>
      </c>
      <c r="S86" s="76">
        <v>0</v>
      </c>
      <c r="T86" s="76">
        <v>0</v>
      </c>
      <c r="U86" s="76">
        <v>0</v>
      </c>
      <c r="V86" s="76">
        <v>0</v>
      </c>
      <c r="W86" s="76">
        <v>0</v>
      </c>
      <c r="X86" s="76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0</v>
      </c>
      <c r="AD86" s="76">
        <v>0</v>
      </c>
      <c r="AE86" s="76">
        <v>0</v>
      </c>
      <c r="AF86" s="76">
        <v>0</v>
      </c>
      <c r="AG86" s="76">
        <v>0</v>
      </c>
      <c r="AH86" s="76">
        <v>0</v>
      </c>
      <c r="AI86" s="76">
        <v>0</v>
      </c>
      <c r="AJ86" s="76">
        <v>0</v>
      </c>
      <c r="AK86" s="76">
        <v>0</v>
      </c>
      <c r="AL86" s="76">
        <v>0</v>
      </c>
      <c r="AM86" s="76">
        <v>0</v>
      </c>
      <c r="AN86" s="166">
        <f t="shared" si="11"/>
        <v>0</v>
      </c>
      <c r="AO86" s="211"/>
      <c r="AP86" s="5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11"/>
      <c r="BC86" s="211"/>
      <c r="BD86" s="211"/>
      <c r="BE86" s="211"/>
      <c r="BF86" s="211"/>
      <c r="BG86" s="211"/>
    </row>
    <row r="87" spans="1:59" ht="15" customHeight="1" outlineLevel="2">
      <c r="A87" s="211"/>
      <c r="B87" s="62"/>
      <c r="C87" s="195"/>
      <c r="D87" s="190"/>
      <c r="E87" s="191"/>
      <c r="F87" s="168"/>
      <c r="G87" s="192"/>
      <c r="H87" s="193"/>
      <c r="I87" s="194"/>
      <c r="J87" s="71">
        <f t="shared" si="12"/>
        <v>0</v>
      </c>
      <c r="K87" s="73"/>
      <c r="L87" s="73"/>
      <c r="M87" s="74"/>
      <c r="N87" s="75">
        <v>0</v>
      </c>
      <c r="O87" s="76">
        <v>0</v>
      </c>
      <c r="P87" s="76">
        <v>0</v>
      </c>
      <c r="Q87" s="76">
        <v>0</v>
      </c>
      <c r="R87" s="76">
        <v>0</v>
      </c>
      <c r="S87" s="76">
        <v>0</v>
      </c>
      <c r="T87" s="76">
        <v>0</v>
      </c>
      <c r="U87" s="76">
        <v>0</v>
      </c>
      <c r="V87" s="76">
        <v>0</v>
      </c>
      <c r="W87" s="76">
        <v>0</v>
      </c>
      <c r="X87" s="76">
        <v>0</v>
      </c>
      <c r="Y87" s="76">
        <v>0</v>
      </c>
      <c r="Z87" s="76">
        <v>0</v>
      </c>
      <c r="AA87" s="76">
        <v>0</v>
      </c>
      <c r="AB87" s="76">
        <v>0</v>
      </c>
      <c r="AC87" s="76">
        <v>0</v>
      </c>
      <c r="AD87" s="76">
        <v>0</v>
      </c>
      <c r="AE87" s="76">
        <v>0</v>
      </c>
      <c r="AF87" s="76">
        <v>0</v>
      </c>
      <c r="AG87" s="76">
        <v>0</v>
      </c>
      <c r="AH87" s="76">
        <v>0</v>
      </c>
      <c r="AI87" s="76">
        <v>0</v>
      </c>
      <c r="AJ87" s="76">
        <v>0</v>
      </c>
      <c r="AK87" s="76">
        <v>0</v>
      </c>
      <c r="AL87" s="76">
        <v>0</v>
      </c>
      <c r="AM87" s="76">
        <v>0</v>
      </c>
      <c r="AN87" s="166">
        <f t="shared" si="11"/>
        <v>0</v>
      </c>
      <c r="AO87" s="211"/>
      <c r="AP87" s="5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</row>
    <row r="88" spans="1:59" ht="15" customHeight="1" outlineLevel="2">
      <c r="A88" s="211"/>
      <c r="B88" s="62"/>
      <c r="C88" s="167" t="s">
        <v>45</v>
      </c>
      <c r="D88" s="165" t="s">
        <v>55</v>
      </c>
      <c r="E88" s="64"/>
      <c r="F88" s="63"/>
      <c r="G88" s="95"/>
      <c r="H88" s="67"/>
      <c r="I88" s="68"/>
      <c r="J88" s="71">
        <f t="shared" si="12"/>
        <v>0</v>
      </c>
      <c r="K88" s="73"/>
      <c r="L88" s="73"/>
      <c r="M88" s="74"/>
      <c r="N88" s="75">
        <v>0</v>
      </c>
      <c r="O88" s="76">
        <v>0</v>
      </c>
      <c r="P88" s="76">
        <v>0</v>
      </c>
      <c r="Q88" s="76">
        <v>0</v>
      </c>
      <c r="R88" s="76">
        <v>0</v>
      </c>
      <c r="S88" s="76">
        <v>0</v>
      </c>
      <c r="T88" s="76">
        <v>0</v>
      </c>
      <c r="U88" s="76">
        <v>0</v>
      </c>
      <c r="V88" s="76">
        <v>0</v>
      </c>
      <c r="W88" s="76">
        <v>0</v>
      </c>
      <c r="X88" s="76">
        <v>0</v>
      </c>
      <c r="Y88" s="76">
        <v>0</v>
      </c>
      <c r="Z88" s="76">
        <v>0</v>
      </c>
      <c r="AA88" s="76">
        <v>0</v>
      </c>
      <c r="AB88" s="76">
        <v>0</v>
      </c>
      <c r="AC88" s="76">
        <v>0</v>
      </c>
      <c r="AD88" s="76">
        <v>0</v>
      </c>
      <c r="AE88" s="76">
        <v>0</v>
      </c>
      <c r="AF88" s="76">
        <v>0</v>
      </c>
      <c r="AG88" s="76">
        <v>0</v>
      </c>
      <c r="AH88" s="76">
        <v>0</v>
      </c>
      <c r="AI88" s="76">
        <v>0</v>
      </c>
      <c r="AJ88" s="76">
        <v>0</v>
      </c>
      <c r="AK88" s="76">
        <v>0</v>
      </c>
      <c r="AL88" s="76">
        <v>0</v>
      </c>
      <c r="AM88" s="76">
        <v>0</v>
      </c>
      <c r="AN88" s="166">
        <f t="shared" si="11"/>
        <v>0</v>
      </c>
      <c r="AO88" s="211"/>
      <c r="AP88" s="5"/>
      <c r="AQ88" s="211"/>
      <c r="AR88" s="211"/>
      <c r="AS88" s="211"/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</row>
    <row r="89" spans="1:59" ht="15" customHeight="1" outlineLevel="2">
      <c r="A89" s="211"/>
      <c r="B89" s="62"/>
      <c r="C89" s="167" t="s">
        <v>45</v>
      </c>
      <c r="D89" s="165" t="s">
        <v>55</v>
      </c>
      <c r="E89" s="64"/>
      <c r="F89" s="63"/>
      <c r="G89" s="95"/>
      <c r="H89" s="67"/>
      <c r="I89" s="68"/>
      <c r="J89" s="71">
        <f t="shared" si="12"/>
        <v>0</v>
      </c>
      <c r="K89" s="73"/>
      <c r="L89" s="73"/>
      <c r="M89" s="74"/>
      <c r="N89" s="75">
        <v>0</v>
      </c>
      <c r="O89" s="76">
        <v>0</v>
      </c>
      <c r="P89" s="76">
        <v>0</v>
      </c>
      <c r="Q89" s="76">
        <v>0</v>
      </c>
      <c r="R89" s="76">
        <v>0</v>
      </c>
      <c r="S89" s="76">
        <v>0</v>
      </c>
      <c r="T89" s="76">
        <v>0</v>
      </c>
      <c r="U89" s="76">
        <v>0</v>
      </c>
      <c r="V89" s="76">
        <v>0</v>
      </c>
      <c r="W89" s="76">
        <v>0</v>
      </c>
      <c r="X89" s="76">
        <v>0</v>
      </c>
      <c r="Y89" s="76">
        <v>0</v>
      </c>
      <c r="Z89" s="76">
        <v>0</v>
      </c>
      <c r="AA89" s="76">
        <v>0</v>
      </c>
      <c r="AB89" s="76">
        <v>0</v>
      </c>
      <c r="AC89" s="76">
        <v>0</v>
      </c>
      <c r="AD89" s="76">
        <v>0</v>
      </c>
      <c r="AE89" s="76">
        <v>0</v>
      </c>
      <c r="AF89" s="76">
        <v>0</v>
      </c>
      <c r="AG89" s="76">
        <v>0</v>
      </c>
      <c r="AH89" s="76">
        <v>0</v>
      </c>
      <c r="AI89" s="76">
        <v>0</v>
      </c>
      <c r="AJ89" s="76">
        <v>0</v>
      </c>
      <c r="AK89" s="76">
        <v>0</v>
      </c>
      <c r="AL89" s="76">
        <v>0</v>
      </c>
      <c r="AM89" s="76">
        <v>0</v>
      </c>
      <c r="AN89" s="166">
        <f t="shared" si="11"/>
        <v>0</v>
      </c>
      <c r="AO89" s="211"/>
      <c r="AP89" s="5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</row>
    <row r="90" spans="1:59" ht="15" customHeight="1" outlineLevel="2">
      <c r="A90" s="211"/>
      <c r="B90" s="62"/>
      <c r="C90" s="167" t="s">
        <v>45</v>
      </c>
      <c r="D90" s="165" t="s">
        <v>55</v>
      </c>
      <c r="E90" s="64"/>
      <c r="F90" s="63"/>
      <c r="G90" s="95"/>
      <c r="H90" s="67"/>
      <c r="I90" s="68"/>
      <c r="J90" s="71">
        <f t="shared" si="12"/>
        <v>0</v>
      </c>
      <c r="K90" s="73"/>
      <c r="L90" s="73"/>
      <c r="M90" s="74"/>
      <c r="N90" s="75">
        <v>0</v>
      </c>
      <c r="O90" s="76">
        <v>0</v>
      </c>
      <c r="P90" s="76">
        <v>0</v>
      </c>
      <c r="Q90" s="76">
        <v>0</v>
      </c>
      <c r="R90" s="76">
        <v>0</v>
      </c>
      <c r="S90" s="76">
        <v>0</v>
      </c>
      <c r="T90" s="76">
        <v>0</v>
      </c>
      <c r="U90" s="76">
        <v>0</v>
      </c>
      <c r="V90" s="76">
        <v>0</v>
      </c>
      <c r="W90" s="76">
        <v>0</v>
      </c>
      <c r="X90" s="76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0</v>
      </c>
      <c r="AD90" s="76">
        <v>0</v>
      </c>
      <c r="AE90" s="76">
        <v>0</v>
      </c>
      <c r="AF90" s="76">
        <v>0</v>
      </c>
      <c r="AG90" s="76">
        <v>0</v>
      </c>
      <c r="AH90" s="76">
        <v>0</v>
      </c>
      <c r="AI90" s="76">
        <v>0</v>
      </c>
      <c r="AJ90" s="76">
        <v>0</v>
      </c>
      <c r="AK90" s="76">
        <v>0</v>
      </c>
      <c r="AL90" s="76">
        <v>0</v>
      </c>
      <c r="AM90" s="76">
        <v>0</v>
      </c>
      <c r="AN90" s="166">
        <f t="shared" si="11"/>
        <v>0</v>
      </c>
      <c r="AO90" s="211"/>
      <c r="AP90" s="5"/>
      <c r="AQ90" s="211"/>
      <c r="AR90" s="211"/>
      <c r="AS90" s="211"/>
      <c r="AT90" s="211"/>
      <c r="AU90" s="211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</row>
    <row r="91" spans="1:59" ht="15" customHeight="1" outlineLevel="2">
      <c r="A91" s="211"/>
      <c r="B91" s="62"/>
      <c r="C91" s="167" t="s">
        <v>45</v>
      </c>
      <c r="D91" s="165" t="s">
        <v>55</v>
      </c>
      <c r="E91" s="64"/>
      <c r="F91" s="63"/>
      <c r="G91" s="95"/>
      <c r="H91" s="67"/>
      <c r="I91" s="68"/>
      <c r="J91" s="71">
        <f t="shared" si="12"/>
        <v>0</v>
      </c>
      <c r="K91" s="73"/>
      <c r="L91" s="73"/>
      <c r="M91" s="74"/>
      <c r="N91" s="75">
        <v>0</v>
      </c>
      <c r="O91" s="76">
        <v>0</v>
      </c>
      <c r="P91" s="76">
        <v>0</v>
      </c>
      <c r="Q91" s="76">
        <v>0</v>
      </c>
      <c r="R91" s="76">
        <v>0</v>
      </c>
      <c r="S91" s="76">
        <v>0</v>
      </c>
      <c r="T91" s="76">
        <v>0</v>
      </c>
      <c r="U91" s="76">
        <v>0</v>
      </c>
      <c r="V91" s="76">
        <v>0</v>
      </c>
      <c r="W91" s="76">
        <v>0</v>
      </c>
      <c r="X91" s="76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0</v>
      </c>
      <c r="AD91" s="76">
        <v>0</v>
      </c>
      <c r="AE91" s="76">
        <v>0</v>
      </c>
      <c r="AF91" s="76">
        <v>0</v>
      </c>
      <c r="AG91" s="76">
        <v>0</v>
      </c>
      <c r="AH91" s="76">
        <v>0</v>
      </c>
      <c r="AI91" s="76">
        <v>0</v>
      </c>
      <c r="AJ91" s="76">
        <v>0</v>
      </c>
      <c r="AK91" s="76">
        <v>0</v>
      </c>
      <c r="AL91" s="76">
        <v>0</v>
      </c>
      <c r="AM91" s="76">
        <v>0</v>
      </c>
      <c r="AN91" s="166">
        <f t="shared" si="11"/>
        <v>0</v>
      </c>
      <c r="AO91" s="211"/>
      <c r="AP91" s="5"/>
      <c r="AQ91" s="211"/>
      <c r="AR91" s="211"/>
      <c r="AS91" s="211"/>
      <c r="AT91" s="211"/>
      <c r="AU91" s="211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</row>
    <row r="92" spans="1:59" ht="15" customHeight="1" outlineLevel="2">
      <c r="A92" s="211"/>
      <c r="B92" s="62"/>
      <c r="C92" s="167" t="s">
        <v>45</v>
      </c>
      <c r="D92" s="165" t="s">
        <v>55</v>
      </c>
      <c r="E92" s="64"/>
      <c r="F92" s="63"/>
      <c r="G92" s="95"/>
      <c r="H92" s="67"/>
      <c r="I92" s="68"/>
      <c r="J92" s="71">
        <f t="shared" si="12"/>
        <v>0</v>
      </c>
      <c r="K92" s="73"/>
      <c r="L92" s="73"/>
      <c r="M92" s="74"/>
      <c r="N92" s="75">
        <v>0</v>
      </c>
      <c r="O92" s="76">
        <v>0</v>
      </c>
      <c r="P92" s="76">
        <v>0</v>
      </c>
      <c r="Q92" s="76">
        <v>0</v>
      </c>
      <c r="R92" s="76">
        <v>0</v>
      </c>
      <c r="S92" s="76">
        <v>0</v>
      </c>
      <c r="T92" s="76">
        <v>0</v>
      </c>
      <c r="U92" s="76">
        <v>0</v>
      </c>
      <c r="V92" s="76">
        <v>0</v>
      </c>
      <c r="W92" s="76">
        <v>0</v>
      </c>
      <c r="X92" s="76">
        <v>0</v>
      </c>
      <c r="Y92" s="76">
        <v>0</v>
      </c>
      <c r="Z92" s="76">
        <v>0</v>
      </c>
      <c r="AA92" s="76">
        <v>0</v>
      </c>
      <c r="AB92" s="76">
        <v>0</v>
      </c>
      <c r="AC92" s="76">
        <v>0</v>
      </c>
      <c r="AD92" s="76">
        <v>0</v>
      </c>
      <c r="AE92" s="76">
        <v>0</v>
      </c>
      <c r="AF92" s="76">
        <v>0</v>
      </c>
      <c r="AG92" s="76">
        <v>0</v>
      </c>
      <c r="AH92" s="76">
        <v>0</v>
      </c>
      <c r="AI92" s="76">
        <v>0</v>
      </c>
      <c r="AJ92" s="76">
        <v>0</v>
      </c>
      <c r="AK92" s="76">
        <v>0</v>
      </c>
      <c r="AL92" s="76">
        <v>0</v>
      </c>
      <c r="AM92" s="76">
        <v>0</v>
      </c>
      <c r="AN92" s="166">
        <f t="shared" si="11"/>
        <v>0</v>
      </c>
      <c r="AO92" s="211"/>
      <c r="AP92" s="5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</row>
    <row r="93" spans="1:59" ht="15" customHeight="1" outlineLevel="2">
      <c r="A93" s="211"/>
      <c r="B93" s="62"/>
      <c r="C93" s="167"/>
      <c r="D93" s="64"/>
      <c r="E93" s="183" t="s">
        <v>66</v>
      </c>
      <c r="F93" s="63"/>
      <c r="G93" s="125">
        <f>opslagohb</f>
        <v>0</v>
      </c>
      <c r="H93" s="184" t="s">
        <v>2</v>
      </c>
      <c r="I93" s="68"/>
      <c r="J93" s="71"/>
      <c r="K93" s="73"/>
      <c r="L93" s="73"/>
      <c r="M93" s="74"/>
      <c r="N93" s="75">
        <v>0</v>
      </c>
      <c r="O93" s="76">
        <v>0</v>
      </c>
      <c r="P93" s="76">
        <v>0</v>
      </c>
      <c r="Q93" s="76">
        <v>0</v>
      </c>
      <c r="R93" s="76">
        <v>0</v>
      </c>
      <c r="S93" s="76">
        <v>0</v>
      </c>
      <c r="T93" s="76">
        <v>0</v>
      </c>
      <c r="U93" s="76">
        <v>0</v>
      </c>
      <c r="V93" s="76">
        <v>0</v>
      </c>
      <c r="W93" s="76">
        <v>0</v>
      </c>
      <c r="X93" s="76">
        <v>0</v>
      </c>
      <c r="Y93" s="76">
        <v>0</v>
      </c>
      <c r="Z93" s="76">
        <v>0</v>
      </c>
      <c r="AA93" s="76">
        <v>0</v>
      </c>
      <c r="AB93" s="76">
        <v>0</v>
      </c>
      <c r="AC93" s="76">
        <v>0</v>
      </c>
      <c r="AD93" s="76">
        <v>0</v>
      </c>
      <c r="AE93" s="76">
        <v>0</v>
      </c>
      <c r="AF93" s="76">
        <v>0</v>
      </c>
      <c r="AG93" s="76">
        <v>0</v>
      </c>
      <c r="AH93" s="76">
        <v>0</v>
      </c>
      <c r="AI93" s="76">
        <v>0</v>
      </c>
      <c r="AJ93" s="76">
        <v>0</v>
      </c>
      <c r="AK93" s="76">
        <v>0</v>
      </c>
      <c r="AL93" s="76">
        <v>0</v>
      </c>
      <c r="AM93" s="76">
        <v>0</v>
      </c>
      <c r="AN93" s="166">
        <f t="shared" si="11"/>
        <v>0</v>
      </c>
      <c r="AO93" s="211"/>
      <c r="AP93" s="5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</row>
    <row r="94" spans="1:59" ht="15" customHeight="1" outlineLevel="1">
      <c r="A94" s="211"/>
      <c r="B94" s="161"/>
      <c r="C94" s="196" t="s">
        <v>45</v>
      </c>
      <c r="D94" s="148" t="s">
        <v>63</v>
      </c>
      <c r="E94" s="148" t="s">
        <v>48</v>
      </c>
      <c r="F94" s="149"/>
      <c r="G94" s="163"/>
      <c r="H94" s="151"/>
      <c r="I94" s="152"/>
      <c r="J94" s="153"/>
      <c r="K94" s="154"/>
      <c r="L94" s="154"/>
      <c r="M94" s="155"/>
      <c r="N94" s="156">
        <f t="shared" ref="N94:AM94" si="13">SUM(N95:N99)</f>
        <v>0</v>
      </c>
      <c r="O94" s="157">
        <f t="shared" si="13"/>
        <v>0</v>
      </c>
      <c r="P94" s="157">
        <f t="shared" si="13"/>
        <v>0</v>
      </c>
      <c r="Q94" s="157">
        <f t="shared" si="13"/>
        <v>0</v>
      </c>
      <c r="R94" s="157">
        <f t="shared" si="13"/>
        <v>0</v>
      </c>
      <c r="S94" s="157">
        <f t="shared" si="13"/>
        <v>0</v>
      </c>
      <c r="T94" s="157">
        <f t="shared" si="13"/>
        <v>0</v>
      </c>
      <c r="U94" s="157">
        <f t="shared" si="13"/>
        <v>0</v>
      </c>
      <c r="V94" s="157">
        <f t="shared" si="13"/>
        <v>0</v>
      </c>
      <c r="W94" s="157">
        <f t="shared" si="13"/>
        <v>0</v>
      </c>
      <c r="X94" s="157">
        <f t="shared" si="13"/>
        <v>0</v>
      </c>
      <c r="Y94" s="157">
        <f t="shared" si="13"/>
        <v>0</v>
      </c>
      <c r="Z94" s="157">
        <f t="shared" si="13"/>
        <v>0</v>
      </c>
      <c r="AA94" s="157">
        <f t="shared" si="13"/>
        <v>0</v>
      </c>
      <c r="AB94" s="157">
        <f t="shared" si="13"/>
        <v>0</v>
      </c>
      <c r="AC94" s="157">
        <f t="shared" si="13"/>
        <v>0</v>
      </c>
      <c r="AD94" s="157">
        <f t="shared" si="13"/>
        <v>0</v>
      </c>
      <c r="AE94" s="157">
        <f t="shared" si="13"/>
        <v>0</v>
      </c>
      <c r="AF94" s="157">
        <f t="shared" si="13"/>
        <v>0</v>
      </c>
      <c r="AG94" s="157">
        <f t="shared" si="13"/>
        <v>0</v>
      </c>
      <c r="AH94" s="157">
        <f t="shared" si="13"/>
        <v>0</v>
      </c>
      <c r="AI94" s="157">
        <f t="shared" si="13"/>
        <v>0</v>
      </c>
      <c r="AJ94" s="157">
        <f t="shared" si="13"/>
        <v>0</v>
      </c>
      <c r="AK94" s="157">
        <f t="shared" si="13"/>
        <v>0</v>
      </c>
      <c r="AL94" s="157">
        <f t="shared" si="13"/>
        <v>0</v>
      </c>
      <c r="AM94" s="157">
        <f t="shared" si="13"/>
        <v>0</v>
      </c>
      <c r="AN94" s="159">
        <f t="shared" si="11"/>
        <v>0</v>
      </c>
      <c r="AO94" s="211"/>
      <c r="AP94" s="5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</row>
    <row r="95" spans="1:59" ht="15" customHeight="1" outlineLevel="2">
      <c r="A95" s="211"/>
      <c r="B95" s="62"/>
      <c r="C95" s="167" t="s">
        <v>45</v>
      </c>
      <c r="D95" s="165" t="s">
        <v>63</v>
      </c>
      <c r="E95" s="64"/>
      <c r="F95" s="63"/>
      <c r="G95" s="95"/>
      <c r="H95" s="67"/>
      <c r="I95" s="68"/>
      <c r="J95" s="71">
        <f t="shared" ref="J95:J98" si="14">ROUND(G95*I95,0)</f>
        <v>0</v>
      </c>
      <c r="K95" s="73"/>
      <c r="L95" s="73"/>
      <c r="M95" s="74"/>
      <c r="N95" s="75">
        <v>0</v>
      </c>
      <c r="O95" s="76">
        <v>0</v>
      </c>
      <c r="P95" s="76">
        <v>0</v>
      </c>
      <c r="Q95" s="76">
        <v>0</v>
      </c>
      <c r="R95" s="76">
        <v>0</v>
      </c>
      <c r="S95" s="76">
        <v>0</v>
      </c>
      <c r="T95" s="76">
        <v>0</v>
      </c>
      <c r="U95" s="76">
        <v>0</v>
      </c>
      <c r="V95" s="76">
        <v>0</v>
      </c>
      <c r="W95" s="76">
        <v>0</v>
      </c>
      <c r="X95" s="76">
        <v>0</v>
      </c>
      <c r="Y95" s="76">
        <v>0</v>
      </c>
      <c r="Z95" s="76">
        <v>0</v>
      </c>
      <c r="AA95" s="76">
        <v>0</v>
      </c>
      <c r="AB95" s="76">
        <v>0</v>
      </c>
      <c r="AC95" s="76">
        <v>0</v>
      </c>
      <c r="AD95" s="76">
        <v>0</v>
      </c>
      <c r="AE95" s="76">
        <v>0</v>
      </c>
      <c r="AF95" s="76">
        <v>0</v>
      </c>
      <c r="AG95" s="76">
        <v>0</v>
      </c>
      <c r="AH95" s="76">
        <v>0</v>
      </c>
      <c r="AI95" s="76">
        <v>0</v>
      </c>
      <c r="AJ95" s="76">
        <v>0</v>
      </c>
      <c r="AK95" s="76">
        <v>0</v>
      </c>
      <c r="AL95" s="76">
        <v>0</v>
      </c>
      <c r="AM95" s="76">
        <v>0</v>
      </c>
      <c r="AN95" s="166">
        <f t="shared" si="11"/>
        <v>0</v>
      </c>
      <c r="AO95" s="211"/>
      <c r="AP95" s="5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</row>
    <row r="96" spans="1:59" ht="15" customHeight="1" outlineLevel="2">
      <c r="A96" s="211"/>
      <c r="B96" s="62"/>
      <c r="C96" s="167" t="s">
        <v>45</v>
      </c>
      <c r="D96" s="165" t="s">
        <v>63</v>
      </c>
      <c r="E96" s="64"/>
      <c r="F96" s="63"/>
      <c r="G96" s="95"/>
      <c r="H96" s="67"/>
      <c r="I96" s="68"/>
      <c r="J96" s="71">
        <f t="shared" si="14"/>
        <v>0</v>
      </c>
      <c r="K96" s="73"/>
      <c r="L96" s="73"/>
      <c r="M96" s="74"/>
      <c r="N96" s="75">
        <v>0</v>
      </c>
      <c r="O96" s="76">
        <v>0</v>
      </c>
      <c r="P96" s="76">
        <v>0</v>
      </c>
      <c r="Q96" s="76">
        <v>0</v>
      </c>
      <c r="R96" s="76">
        <v>0</v>
      </c>
      <c r="S96" s="76">
        <v>0</v>
      </c>
      <c r="T96" s="76">
        <v>0</v>
      </c>
      <c r="U96" s="76">
        <v>0</v>
      </c>
      <c r="V96" s="76">
        <v>0</v>
      </c>
      <c r="W96" s="76">
        <v>0</v>
      </c>
      <c r="X96" s="76">
        <v>0</v>
      </c>
      <c r="Y96" s="76">
        <v>0</v>
      </c>
      <c r="Z96" s="76">
        <v>0</v>
      </c>
      <c r="AA96" s="76">
        <v>0</v>
      </c>
      <c r="AB96" s="76">
        <v>0</v>
      </c>
      <c r="AC96" s="76">
        <v>0</v>
      </c>
      <c r="AD96" s="76">
        <v>0</v>
      </c>
      <c r="AE96" s="76">
        <v>0</v>
      </c>
      <c r="AF96" s="76">
        <v>0</v>
      </c>
      <c r="AG96" s="76">
        <v>0</v>
      </c>
      <c r="AH96" s="76">
        <v>0</v>
      </c>
      <c r="AI96" s="76">
        <v>0</v>
      </c>
      <c r="AJ96" s="76">
        <v>0</v>
      </c>
      <c r="AK96" s="76">
        <v>0</v>
      </c>
      <c r="AL96" s="76">
        <v>0</v>
      </c>
      <c r="AM96" s="76">
        <v>0</v>
      </c>
      <c r="AN96" s="166">
        <f t="shared" si="11"/>
        <v>0</v>
      </c>
      <c r="AO96" s="211"/>
      <c r="AP96" s="5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</row>
    <row r="97" spans="1:59" ht="15" customHeight="1" outlineLevel="2">
      <c r="A97" s="211"/>
      <c r="B97" s="62"/>
      <c r="C97" s="167" t="s">
        <v>45</v>
      </c>
      <c r="D97" s="165" t="s">
        <v>63</v>
      </c>
      <c r="E97" s="64"/>
      <c r="F97" s="197"/>
      <c r="G97" s="95"/>
      <c r="H97" s="67"/>
      <c r="I97" s="68"/>
      <c r="J97" s="71">
        <f t="shared" si="14"/>
        <v>0</v>
      </c>
      <c r="K97" s="73"/>
      <c r="L97" s="73"/>
      <c r="M97" s="74"/>
      <c r="N97" s="75">
        <v>0</v>
      </c>
      <c r="O97" s="76">
        <v>0</v>
      </c>
      <c r="P97" s="76">
        <v>0</v>
      </c>
      <c r="Q97" s="76">
        <v>0</v>
      </c>
      <c r="R97" s="76">
        <v>0</v>
      </c>
      <c r="S97" s="76">
        <v>0</v>
      </c>
      <c r="T97" s="76">
        <v>0</v>
      </c>
      <c r="U97" s="76">
        <v>0</v>
      </c>
      <c r="V97" s="76">
        <v>0</v>
      </c>
      <c r="W97" s="76">
        <v>0</v>
      </c>
      <c r="X97" s="76">
        <v>0</v>
      </c>
      <c r="Y97" s="76">
        <v>0</v>
      </c>
      <c r="Z97" s="76">
        <v>0</v>
      </c>
      <c r="AA97" s="76">
        <v>0</v>
      </c>
      <c r="AB97" s="76">
        <v>0</v>
      </c>
      <c r="AC97" s="76">
        <v>0</v>
      </c>
      <c r="AD97" s="76">
        <v>0</v>
      </c>
      <c r="AE97" s="76">
        <v>0</v>
      </c>
      <c r="AF97" s="76">
        <v>0</v>
      </c>
      <c r="AG97" s="76">
        <v>0</v>
      </c>
      <c r="AH97" s="76">
        <v>0</v>
      </c>
      <c r="AI97" s="76">
        <v>0</v>
      </c>
      <c r="AJ97" s="76">
        <v>0</v>
      </c>
      <c r="AK97" s="76">
        <v>0</v>
      </c>
      <c r="AL97" s="76">
        <v>0</v>
      </c>
      <c r="AM97" s="76">
        <v>0</v>
      </c>
      <c r="AN97" s="166">
        <f t="shared" si="11"/>
        <v>0</v>
      </c>
      <c r="AO97" s="211"/>
      <c r="AP97" s="5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</row>
    <row r="98" spans="1:59" ht="15" customHeight="1" outlineLevel="2">
      <c r="A98" s="211"/>
      <c r="B98" s="62"/>
      <c r="C98" s="167" t="s">
        <v>45</v>
      </c>
      <c r="D98" s="165" t="s">
        <v>63</v>
      </c>
      <c r="E98" s="64"/>
      <c r="F98" s="63"/>
      <c r="G98" s="95"/>
      <c r="H98" s="67"/>
      <c r="I98" s="68"/>
      <c r="J98" s="71">
        <f t="shared" si="14"/>
        <v>0</v>
      </c>
      <c r="K98" s="73"/>
      <c r="L98" s="73"/>
      <c r="M98" s="74"/>
      <c r="N98" s="75">
        <v>0</v>
      </c>
      <c r="O98" s="76">
        <v>0</v>
      </c>
      <c r="P98" s="76">
        <v>0</v>
      </c>
      <c r="Q98" s="76">
        <v>0</v>
      </c>
      <c r="R98" s="76">
        <v>0</v>
      </c>
      <c r="S98" s="76">
        <v>0</v>
      </c>
      <c r="T98" s="76">
        <v>0</v>
      </c>
      <c r="U98" s="76">
        <v>0</v>
      </c>
      <c r="V98" s="76">
        <v>0</v>
      </c>
      <c r="W98" s="76">
        <v>0</v>
      </c>
      <c r="X98" s="76">
        <v>0</v>
      </c>
      <c r="Y98" s="76">
        <v>0</v>
      </c>
      <c r="Z98" s="76">
        <v>0</v>
      </c>
      <c r="AA98" s="76">
        <v>0</v>
      </c>
      <c r="AB98" s="76">
        <v>0</v>
      </c>
      <c r="AC98" s="76">
        <v>0</v>
      </c>
      <c r="AD98" s="76">
        <v>0</v>
      </c>
      <c r="AE98" s="76">
        <v>0</v>
      </c>
      <c r="AF98" s="76">
        <v>0</v>
      </c>
      <c r="AG98" s="76">
        <v>0</v>
      </c>
      <c r="AH98" s="76">
        <v>0</v>
      </c>
      <c r="AI98" s="76">
        <v>0</v>
      </c>
      <c r="AJ98" s="76">
        <v>0</v>
      </c>
      <c r="AK98" s="76">
        <v>0</v>
      </c>
      <c r="AL98" s="76">
        <v>0</v>
      </c>
      <c r="AM98" s="76">
        <v>0</v>
      </c>
      <c r="AN98" s="166">
        <f t="shared" si="11"/>
        <v>0</v>
      </c>
      <c r="AO98" s="211"/>
      <c r="AP98" s="5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</row>
    <row r="99" spans="1:59" ht="15" customHeight="1" outlineLevel="2">
      <c r="A99" s="211"/>
      <c r="B99" s="62"/>
      <c r="C99" s="167"/>
      <c r="D99" s="64"/>
      <c r="E99" s="183" t="s">
        <v>67</v>
      </c>
      <c r="F99" s="63"/>
      <c r="G99" s="125">
        <f>opslagohi</f>
        <v>0</v>
      </c>
      <c r="H99" s="184" t="s">
        <v>2</v>
      </c>
      <c r="I99" s="96"/>
      <c r="J99" s="71"/>
      <c r="K99" s="73"/>
      <c r="L99" s="73"/>
      <c r="M99" s="74"/>
      <c r="N99" s="75">
        <v>0</v>
      </c>
      <c r="O99" s="76">
        <v>0</v>
      </c>
      <c r="P99" s="76">
        <v>0</v>
      </c>
      <c r="Q99" s="76">
        <v>0</v>
      </c>
      <c r="R99" s="76">
        <v>0</v>
      </c>
      <c r="S99" s="76">
        <v>0</v>
      </c>
      <c r="T99" s="76">
        <v>0</v>
      </c>
      <c r="U99" s="76">
        <v>0</v>
      </c>
      <c r="V99" s="76">
        <v>0</v>
      </c>
      <c r="W99" s="76">
        <v>0</v>
      </c>
      <c r="X99" s="76">
        <v>0</v>
      </c>
      <c r="Y99" s="76">
        <v>0</v>
      </c>
      <c r="Z99" s="76">
        <v>0</v>
      </c>
      <c r="AA99" s="76">
        <v>0</v>
      </c>
      <c r="AB99" s="76">
        <v>0</v>
      </c>
      <c r="AC99" s="76">
        <v>0</v>
      </c>
      <c r="AD99" s="76">
        <v>0</v>
      </c>
      <c r="AE99" s="76">
        <v>0</v>
      </c>
      <c r="AF99" s="76">
        <v>0</v>
      </c>
      <c r="AG99" s="76">
        <v>0</v>
      </c>
      <c r="AH99" s="76">
        <v>0</v>
      </c>
      <c r="AI99" s="76">
        <v>0</v>
      </c>
      <c r="AJ99" s="76">
        <v>0</v>
      </c>
      <c r="AK99" s="76">
        <v>0</v>
      </c>
      <c r="AL99" s="76">
        <v>0</v>
      </c>
      <c r="AM99" s="76">
        <v>0</v>
      </c>
      <c r="AN99" s="166">
        <f t="shared" si="11"/>
        <v>0</v>
      </c>
      <c r="AO99" s="211"/>
      <c r="AP99" s="5"/>
      <c r="AQ99" s="211"/>
      <c r="AR99" s="211"/>
      <c r="AS99" s="211"/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</row>
    <row r="100" spans="1:59" ht="12.75" customHeight="1">
      <c r="A100" s="211"/>
      <c r="B100" s="103"/>
      <c r="C100" s="104"/>
      <c r="D100" s="105" t="s">
        <v>50</v>
      </c>
      <c r="E100" s="106"/>
      <c r="F100" s="107"/>
      <c r="G100" s="108"/>
      <c r="H100" s="109"/>
      <c r="I100" s="110"/>
      <c r="J100" s="111">
        <f>AN100</f>
        <v>0</v>
      </c>
      <c r="K100" s="112" t="s">
        <v>51</v>
      </c>
      <c r="L100" s="109"/>
      <c r="M100" s="113"/>
      <c r="N100" s="114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98"/>
      <c r="AO100" s="211"/>
      <c r="AP100" s="5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</row>
    <row r="101" spans="1:59" ht="12.75" customHeight="1">
      <c r="A101" s="211"/>
      <c r="B101" s="119"/>
      <c r="C101" s="120"/>
      <c r="D101" s="121"/>
      <c r="E101" s="122"/>
      <c r="F101" s="123"/>
      <c r="G101" s="94"/>
      <c r="H101" s="73"/>
      <c r="I101" s="68"/>
      <c r="J101" s="71"/>
      <c r="K101" s="73"/>
      <c r="L101" s="73"/>
      <c r="M101" s="74"/>
      <c r="N101" s="75"/>
      <c r="O101" s="76"/>
      <c r="P101" s="76"/>
      <c r="Q101" s="76"/>
      <c r="R101" s="77"/>
      <c r="S101" s="76"/>
      <c r="T101" s="124"/>
      <c r="U101" s="124"/>
      <c r="V101" s="124"/>
      <c r="W101" s="77"/>
      <c r="X101" s="77"/>
      <c r="Y101" s="76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66">
        <f>SUM(N101:AM101)</f>
        <v>0</v>
      </c>
      <c r="AO101" s="211"/>
      <c r="AP101" s="5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</row>
    <row r="102" spans="1:59" ht="12.75" customHeight="1">
      <c r="A102" s="211"/>
      <c r="B102" s="119"/>
      <c r="C102" s="199" t="s">
        <v>41</v>
      </c>
      <c r="D102" s="121" t="s">
        <v>72</v>
      </c>
      <c r="E102" s="122"/>
      <c r="F102" s="123"/>
      <c r="G102" s="94"/>
      <c r="H102" s="73"/>
      <c r="I102" s="68"/>
      <c r="J102" s="71"/>
      <c r="K102" s="73"/>
      <c r="L102" s="73"/>
      <c r="M102" s="74"/>
      <c r="N102" s="75">
        <f>N13</f>
        <v>0</v>
      </c>
      <c r="O102" s="76">
        <f t="shared" ref="O102:AM102" si="15">O13</f>
        <v>0</v>
      </c>
      <c r="P102" s="76">
        <f t="shared" si="15"/>
        <v>0</v>
      </c>
      <c r="Q102" s="76">
        <f t="shared" si="15"/>
        <v>0</v>
      </c>
      <c r="R102" s="76">
        <f t="shared" si="15"/>
        <v>0</v>
      </c>
      <c r="S102" s="76">
        <f t="shared" si="15"/>
        <v>0</v>
      </c>
      <c r="T102" s="76">
        <f t="shared" si="15"/>
        <v>0</v>
      </c>
      <c r="U102" s="76">
        <f t="shared" si="15"/>
        <v>0</v>
      </c>
      <c r="V102" s="76">
        <f t="shared" si="15"/>
        <v>0</v>
      </c>
      <c r="W102" s="76">
        <f t="shared" si="15"/>
        <v>0</v>
      </c>
      <c r="X102" s="76">
        <f t="shared" si="15"/>
        <v>0</v>
      </c>
      <c r="Y102" s="76">
        <f t="shared" si="15"/>
        <v>0</v>
      </c>
      <c r="Z102" s="76">
        <f t="shared" si="15"/>
        <v>0</v>
      </c>
      <c r="AA102" s="76">
        <f t="shared" si="15"/>
        <v>0</v>
      </c>
      <c r="AB102" s="76">
        <f t="shared" si="15"/>
        <v>0</v>
      </c>
      <c r="AC102" s="76">
        <f t="shared" si="15"/>
        <v>0</v>
      </c>
      <c r="AD102" s="76">
        <f t="shared" si="15"/>
        <v>0</v>
      </c>
      <c r="AE102" s="76">
        <f t="shared" si="15"/>
        <v>0</v>
      </c>
      <c r="AF102" s="76">
        <f t="shared" si="15"/>
        <v>0</v>
      </c>
      <c r="AG102" s="76">
        <f t="shared" si="15"/>
        <v>0</v>
      </c>
      <c r="AH102" s="76">
        <f t="shared" si="15"/>
        <v>0</v>
      </c>
      <c r="AI102" s="76">
        <f t="shared" si="15"/>
        <v>0</v>
      </c>
      <c r="AJ102" s="76">
        <f t="shared" si="15"/>
        <v>0</v>
      </c>
      <c r="AK102" s="76">
        <f t="shared" si="15"/>
        <v>0</v>
      </c>
      <c r="AL102" s="76">
        <f t="shared" si="15"/>
        <v>0</v>
      </c>
      <c r="AM102" s="76">
        <f t="shared" si="15"/>
        <v>0</v>
      </c>
      <c r="AN102" s="166">
        <f>SUM(N102:AM102)</f>
        <v>0</v>
      </c>
      <c r="AO102" s="211"/>
      <c r="AP102" s="5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</row>
    <row r="103" spans="1:59" ht="12.75" customHeight="1">
      <c r="A103" s="211"/>
      <c r="B103" s="119"/>
      <c r="C103" s="199" t="s">
        <v>45</v>
      </c>
      <c r="D103" s="121" t="s">
        <v>75</v>
      </c>
      <c r="E103" s="122"/>
      <c r="F103" s="123"/>
      <c r="G103" s="94"/>
      <c r="H103" s="73"/>
      <c r="I103" s="68"/>
      <c r="J103" s="71"/>
      <c r="K103" s="73"/>
      <c r="L103" s="73"/>
      <c r="M103" s="74"/>
      <c r="N103" s="75">
        <f>N74</f>
        <v>0</v>
      </c>
      <c r="O103" s="76">
        <f t="shared" ref="O103:AM103" si="16">O74</f>
        <v>0</v>
      </c>
      <c r="P103" s="76">
        <f t="shared" si="16"/>
        <v>0</v>
      </c>
      <c r="Q103" s="76">
        <f t="shared" si="16"/>
        <v>0</v>
      </c>
      <c r="R103" s="76">
        <f t="shared" si="16"/>
        <v>0</v>
      </c>
      <c r="S103" s="76">
        <f t="shared" si="16"/>
        <v>0</v>
      </c>
      <c r="T103" s="76">
        <f t="shared" si="16"/>
        <v>0</v>
      </c>
      <c r="U103" s="76">
        <f t="shared" si="16"/>
        <v>0</v>
      </c>
      <c r="V103" s="76">
        <f t="shared" si="16"/>
        <v>0</v>
      </c>
      <c r="W103" s="76">
        <f t="shared" si="16"/>
        <v>0</v>
      </c>
      <c r="X103" s="76">
        <f t="shared" si="16"/>
        <v>0</v>
      </c>
      <c r="Y103" s="76">
        <f t="shared" si="16"/>
        <v>0</v>
      </c>
      <c r="Z103" s="76">
        <f t="shared" si="16"/>
        <v>0</v>
      </c>
      <c r="AA103" s="76">
        <f t="shared" si="16"/>
        <v>0</v>
      </c>
      <c r="AB103" s="76">
        <f t="shared" si="16"/>
        <v>0</v>
      </c>
      <c r="AC103" s="76">
        <f t="shared" si="16"/>
        <v>0</v>
      </c>
      <c r="AD103" s="76">
        <f t="shared" si="16"/>
        <v>0</v>
      </c>
      <c r="AE103" s="76">
        <f t="shared" si="16"/>
        <v>0</v>
      </c>
      <c r="AF103" s="76">
        <f t="shared" si="16"/>
        <v>0</v>
      </c>
      <c r="AG103" s="76">
        <f t="shared" si="16"/>
        <v>0</v>
      </c>
      <c r="AH103" s="76">
        <f t="shared" si="16"/>
        <v>0</v>
      </c>
      <c r="AI103" s="76">
        <f t="shared" si="16"/>
        <v>0</v>
      </c>
      <c r="AJ103" s="76">
        <f t="shared" si="16"/>
        <v>0</v>
      </c>
      <c r="AK103" s="76">
        <f t="shared" si="16"/>
        <v>0</v>
      </c>
      <c r="AL103" s="76">
        <f t="shared" si="16"/>
        <v>0</v>
      </c>
      <c r="AM103" s="76">
        <f t="shared" si="16"/>
        <v>0</v>
      </c>
      <c r="AN103" s="166">
        <f>SUM(N103:AM103)</f>
        <v>0</v>
      </c>
      <c r="AO103" s="211"/>
      <c r="AP103" s="5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</row>
    <row r="104" spans="1:59" ht="12.75" customHeight="1">
      <c r="A104" s="211"/>
      <c r="B104" s="119"/>
      <c r="C104" s="199" t="s">
        <v>49</v>
      </c>
      <c r="D104" s="121" t="s">
        <v>76</v>
      </c>
      <c r="E104" s="122"/>
      <c r="F104" s="123"/>
      <c r="G104" s="94"/>
      <c r="H104" s="73"/>
      <c r="I104" s="68"/>
      <c r="J104" s="71"/>
      <c r="K104" s="73"/>
      <c r="L104" s="73"/>
      <c r="M104" s="74"/>
      <c r="N104" s="75">
        <f t="shared" ref="N104:AM104" si="17">N102+N103</f>
        <v>0</v>
      </c>
      <c r="O104" s="76">
        <f t="shared" si="17"/>
        <v>0</v>
      </c>
      <c r="P104" s="76">
        <f t="shared" si="17"/>
        <v>0</v>
      </c>
      <c r="Q104" s="76">
        <f t="shared" si="17"/>
        <v>0</v>
      </c>
      <c r="R104" s="76">
        <f t="shared" si="17"/>
        <v>0</v>
      </c>
      <c r="S104" s="76">
        <f t="shared" si="17"/>
        <v>0</v>
      </c>
      <c r="T104" s="76">
        <f t="shared" si="17"/>
        <v>0</v>
      </c>
      <c r="U104" s="76">
        <f t="shared" si="17"/>
        <v>0</v>
      </c>
      <c r="V104" s="76">
        <f t="shared" si="17"/>
        <v>0</v>
      </c>
      <c r="W104" s="76">
        <f t="shared" si="17"/>
        <v>0</v>
      </c>
      <c r="X104" s="76">
        <f t="shared" si="17"/>
        <v>0</v>
      </c>
      <c r="Y104" s="76">
        <f t="shared" si="17"/>
        <v>0</v>
      </c>
      <c r="Z104" s="76">
        <f t="shared" si="17"/>
        <v>0</v>
      </c>
      <c r="AA104" s="76">
        <f t="shared" si="17"/>
        <v>0</v>
      </c>
      <c r="AB104" s="76">
        <f t="shared" si="17"/>
        <v>0</v>
      </c>
      <c r="AC104" s="76">
        <f t="shared" si="17"/>
        <v>0</v>
      </c>
      <c r="AD104" s="76">
        <f t="shared" si="17"/>
        <v>0</v>
      </c>
      <c r="AE104" s="76">
        <f t="shared" si="17"/>
        <v>0</v>
      </c>
      <c r="AF104" s="76">
        <f t="shared" si="17"/>
        <v>0</v>
      </c>
      <c r="AG104" s="76">
        <f t="shared" si="17"/>
        <v>0</v>
      </c>
      <c r="AH104" s="76">
        <f t="shared" si="17"/>
        <v>0</v>
      </c>
      <c r="AI104" s="76">
        <f t="shared" si="17"/>
        <v>0</v>
      </c>
      <c r="AJ104" s="76">
        <f t="shared" si="17"/>
        <v>0</v>
      </c>
      <c r="AK104" s="76">
        <f t="shared" si="17"/>
        <v>0</v>
      </c>
      <c r="AL104" s="76">
        <f t="shared" si="17"/>
        <v>0</v>
      </c>
      <c r="AM104" s="76">
        <f t="shared" si="17"/>
        <v>0</v>
      </c>
      <c r="AN104" s="166">
        <f>SUM(N104:AM104)</f>
        <v>0</v>
      </c>
      <c r="AO104" s="211"/>
      <c r="AP104" s="5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</row>
    <row r="105" spans="1:59" ht="12.75" customHeight="1">
      <c r="A105" s="211"/>
      <c r="B105" s="119"/>
      <c r="C105" s="199"/>
      <c r="D105" s="121"/>
      <c r="E105" s="121"/>
      <c r="F105" s="123"/>
      <c r="G105" s="94"/>
      <c r="H105" s="73"/>
      <c r="I105" s="68"/>
      <c r="J105" s="71"/>
      <c r="K105" s="73"/>
      <c r="L105" s="73"/>
      <c r="M105" s="74"/>
      <c r="N105" s="75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166"/>
      <c r="AO105" s="211"/>
      <c r="AP105" s="5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</row>
    <row r="106" spans="1:59" ht="12.75" customHeight="1" thickBot="1">
      <c r="A106" s="211"/>
      <c r="B106" s="97"/>
      <c r="C106" s="200"/>
      <c r="D106" s="201"/>
      <c r="E106" s="202"/>
      <c r="F106" s="203"/>
      <c r="G106" s="126"/>
      <c r="H106" s="99"/>
      <c r="I106" s="98"/>
      <c r="J106" s="204"/>
      <c r="K106" s="99"/>
      <c r="L106" s="99"/>
      <c r="M106" s="100"/>
      <c r="N106" s="101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205"/>
      <c r="AO106" s="211"/>
      <c r="AP106" s="5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</row>
    <row r="107" spans="1:59" ht="12.75" customHeight="1">
      <c r="A107" s="211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</row>
    <row r="108" spans="1:59" ht="12.75" customHeight="1">
      <c r="A108" s="2"/>
      <c r="B108" s="211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11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 ht="12.75" customHeight="1">
      <c r="A151" s="211"/>
      <c r="B151" s="2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 t="s">
        <v>68</v>
      </c>
      <c r="N151" s="207" t="e">
        <f t="shared" ref="N151:AM151" si="18">#REF!</f>
        <v>#REF!</v>
      </c>
      <c r="O151" s="207" t="e">
        <f t="shared" si="18"/>
        <v>#REF!</v>
      </c>
      <c r="P151" s="207" t="e">
        <f t="shared" si="18"/>
        <v>#REF!</v>
      </c>
      <c r="Q151" s="207" t="e">
        <f t="shared" si="18"/>
        <v>#REF!</v>
      </c>
      <c r="R151" s="207" t="e">
        <f t="shared" si="18"/>
        <v>#REF!</v>
      </c>
      <c r="S151" s="207" t="e">
        <f t="shared" si="18"/>
        <v>#REF!</v>
      </c>
      <c r="T151" s="207" t="e">
        <f t="shared" si="18"/>
        <v>#REF!</v>
      </c>
      <c r="U151" s="207" t="e">
        <f t="shared" si="18"/>
        <v>#REF!</v>
      </c>
      <c r="V151" s="207" t="e">
        <f t="shared" si="18"/>
        <v>#REF!</v>
      </c>
      <c r="W151" s="207" t="e">
        <f t="shared" si="18"/>
        <v>#REF!</v>
      </c>
      <c r="X151" s="207" t="e">
        <f t="shared" si="18"/>
        <v>#REF!</v>
      </c>
      <c r="Y151" s="207" t="e">
        <f t="shared" si="18"/>
        <v>#REF!</v>
      </c>
      <c r="Z151" s="207" t="e">
        <f t="shared" si="18"/>
        <v>#REF!</v>
      </c>
      <c r="AA151" s="207" t="e">
        <f t="shared" si="18"/>
        <v>#REF!</v>
      </c>
      <c r="AB151" s="207" t="e">
        <f t="shared" si="18"/>
        <v>#REF!</v>
      </c>
      <c r="AC151" s="207" t="e">
        <f t="shared" si="18"/>
        <v>#REF!</v>
      </c>
      <c r="AD151" s="207" t="e">
        <f t="shared" si="18"/>
        <v>#REF!</v>
      </c>
      <c r="AE151" s="207" t="e">
        <f t="shared" si="18"/>
        <v>#REF!</v>
      </c>
      <c r="AF151" s="207" t="e">
        <f t="shared" si="18"/>
        <v>#REF!</v>
      </c>
      <c r="AG151" s="207" t="e">
        <f t="shared" si="18"/>
        <v>#REF!</v>
      </c>
      <c r="AH151" s="207" t="e">
        <f t="shared" si="18"/>
        <v>#REF!</v>
      </c>
      <c r="AI151" s="207" t="e">
        <f t="shared" si="18"/>
        <v>#REF!</v>
      </c>
      <c r="AJ151" s="207" t="e">
        <f t="shared" si="18"/>
        <v>#REF!</v>
      </c>
      <c r="AK151" s="207" t="e">
        <f t="shared" si="18"/>
        <v>#REF!</v>
      </c>
      <c r="AL151" s="207" t="e">
        <f t="shared" si="18"/>
        <v>#REF!</v>
      </c>
      <c r="AM151" s="207" t="e">
        <f t="shared" si="18"/>
        <v>#REF!</v>
      </c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</row>
    <row r="152" spans="1:59" ht="12.75" customHeight="1">
      <c r="A152" s="211"/>
      <c r="B152" s="2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 t="s">
        <v>69</v>
      </c>
      <c r="N152" s="22" t="e">
        <f>IF(#REF!,#REF!,0)*(1+gasindex)^'4'!N8</f>
        <v>#REF!</v>
      </c>
      <c r="O152" s="22" t="e">
        <f>SUM((((IF(#REF!,#REF!,0)*(1+gasindex)^'4'!O8))*#REF!),N152)</f>
        <v>#REF!</v>
      </c>
      <c r="P152" s="22" t="e">
        <f>SUM((((IF(#REF!,#REF!,0)*(1+gasindex)^'4'!P8))*#REF!),O152)</f>
        <v>#REF!</v>
      </c>
      <c r="Q152" s="22" t="e">
        <f>SUM((((IF(#REF!,#REF!,0)*(1+gasindex)^'4'!Q8))*#REF!),P152)</f>
        <v>#REF!</v>
      </c>
      <c r="R152" s="22" t="e">
        <f>SUM((((IF(#REF!,#REF!,0)*(1+gasindex)^'4'!R8))*#REF!),Q152)</f>
        <v>#REF!</v>
      </c>
      <c r="S152" s="22" t="e">
        <f>SUM((((IF(#REF!,#REF!,0)*(1+gasindex)^'4'!S8))*#REF!),R152)</f>
        <v>#REF!</v>
      </c>
      <c r="T152" s="22" t="e">
        <f>SUM((((IF(#REF!,#REF!,0)*(1+gasindex)^'4'!T8))*#REF!),S152)</f>
        <v>#REF!</v>
      </c>
      <c r="U152" s="22" t="e">
        <f>SUM((((IF(#REF!,#REF!,0)*(1+gasindex)^'4'!U8))*#REF!),T152)</f>
        <v>#REF!</v>
      </c>
      <c r="V152" s="22" t="e">
        <f>SUM((((IF(#REF!,#REF!,0)*(1+gasindex)^'4'!V8))*#REF!),U152)</f>
        <v>#REF!</v>
      </c>
      <c r="W152" s="22" t="e">
        <f>SUM((((IF(#REF!,#REF!,0)*(1+gasindex)^'4'!W8))*#REF!),V152)</f>
        <v>#REF!</v>
      </c>
      <c r="X152" s="22" t="e">
        <f>SUM((((IF(#REF!,#REF!,0)*(1+gasindex)^'4'!X8))*#REF!),W152)</f>
        <v>#REF!</v>
      </c>
      <c r="Y152" s="22" t="e">
        <f>SUM((((IF(#REF!,#REF!,0)*(1+gasindex)^'4'!Y8))*#REF!),X152)</f>
        <v>#REF!</v>
      </c>
      <c r="Z152" s="22" t="e">
        <f>SUM((((IF(#REF!,#REF!,0)*(1+gasindex)^'4'!Z8))*#REF!),Y152)</f>
        <v>#REF!</v>
      </c>
      <c r="AA152" s="22" t="e">
        <f>SUM((((IF(#REF!,#REF!,0)*(1+gasindex)^'4'!AA8))*#REF!),Z152)</f>
        <v>#REF!</v>
      </c>
      <c r="AB152" s="22" t="e">
        <f>SUM((((IF(#REF!,#REF!,0)*(1+gasindex)^'4'!AB8))*#REF!),AA152)</f>
        <v>#REF!</v>
      </c>
      <c r="AC152" s="22" t="e">
        <f>SUM((((IF(#REF!,#REF!,0)*(1+gasindex)^'4'!AC8))*#REF!),AB152)</f>
        <v>#REF!</v>
      </c>
      <c r="AD152" s="22" t="e">
        <f>SUM((((IF(#REF!,#REF!,0)*(1+gasindex)^'4'!AD8))*#REF!),AC152)</f>
        <v>#REF!</v>
      </c>
      <c r="AE152" s="22" t="e">
        <f>SUM((((IF(#REF!,#REF!,0)*(1+gasindex)^'4'!AE8))*#REF!),AD152)</f>
        <v>#REF!</v>
      </c>
      <c r="AF152" s="22" t="e">
        <f>SUM((((IF(#REF!,#REF!,0)*(1+gasindex)^'4'!AF8))*#REF!),AE152)</f>
        <v>#REF!</v>
      </c>
      <c r="AG152" s="22" t="e">
        <f>SUM((((IF(#REF!,#REF!,0)*(1+gasindex)^'4'!AG8))*#REF!),AF152)</f>
        <v>#REF!</v>
      </c>
      <c r="AH152" s="22" t="e">
        <f>SUM((((IF(#REF!,#REF!,0)*(1+gasindex)^'4'!AH8))*#REF!),AG152)</f>
        <v>#REF!</v>
      </c>
      <c r="AI152" s="22" t="e">
        <f>SUM((((IF(#REF!,#REF!,0)*(1+gasindex)^'4'!AI8))*#REF!),AH152)</f>
        <v>#REF!</v>
      </c>
      <c r="AJ152" s="22" t="e">
        <f>SUM((((IF(#REF!,#REF!,0)*(1+gasindex)^'4'!AJ8))*#REF!),AI152)</f>
        <v>#REF!</v>
      </c>
      <c r="AK152" s="22" t="e">
        <f>SUM((((IF(#REF!,#REF!,0)*(1+gasindex)^'4'!AK8))*#REF!),AJ152)</f>
        <v>#REF!</v>
      </c>
      <c r="AL152" s="22" t="e">
        <f>SUM((((IF(#REF!,#REF!,0)*(1+gasindex)^'4'!AL8))*#REF!),AK152)</f>
        <v>#REF!</v>
      </c>
      <c r="AM152" s="22" t="e">
        <f>SUM((((IF(#REF!,#REF!,0)*(1+gasindex)^'4'!AM8))*#REF!),AL152)</f>
        <v>#REF!</v>
      </c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</row>
    <row r="153" spans="1:59" ht="12.75" customHeight="1">
      <c r="A153" s="211"/>
      <c r="B153" s="2"/>
      <c r="C153" s="211"/>
      <c r="D153" s="211"/>
      <c r="E153" s="211"/>
      <c r="F153" s="211"/>
      <c r="G153" s="211"/>
      <c r="H153" s="211"/>
      <c r="I153" s="211"/>
      <c r="J153" s="207"/>
      <c r="K153" s="211"/>
      <c r="L153" s="211"/>
      <c r="M153" s="211" t="s">
        <v>61</v>
      </c>
      <c r="N153" s="22" t="e">
        <f>IF(#REF!,#REF!,0)*(1+elektraindex)^'4'!N8</f>
        <v>#REF!</v>
      </c>
      <c r="O153" s="22" t="e">
        <f>SUM((((IF(#REF!,#REF!,0)*(1+elektraindex)^'4'!O8))*#REF!),N153)</f>
        <v>#REF!</v>
      </c>
      <c r="P153" s="22" t="e">
        <f>SUM((((IF(#REF!,#REF!,0)*(1+elektraindex)^'4'!P8))*#REF!),O153)</f>
        <v>#REF!</v>
      </c>
      <c r="Q153" s="22" t="e">
        <f>SUM((((IF(#REF!,#REF!,0)*(1+elektraindex)^'4'!Q8))*#REF!),P153)</f>
        <v>#REF!</v>
      </c>
      <c r="R153" s="22" t="e">
        <f>SUM((((IF(#REF!,#REF!,0)*(1+elektraindex)^'4'!R8))*#REF!),Q153)</f>
        <v>#REF!</v>
      </c>
      <c r="S153" s="22" t="e">
        <f>SUM((((IF(#REF!,#REF!,0)*(1+elektraindex)^'4'!S8))*#REF!),R153)</f>
        <v>#REF!</v>
      </c>
      <c r="T153" s="22" t="e">
        <f>SUM((((IF(#REF!,#REF!,0)*(1+elektraindex)^'4'!T8))*#REF!),S153)</f>
        <v>#REF!</v>
      </c>
      <c r="U153" s="22" t="e">
        <f>SUM((((IF(#REF!,#REF!,0)*(1+elektraindex)^'4'!U8))*#REF!),T153)</f>
        <v>#REF!</v>
      </c>
      <c r="V153" s="22" t="e">
        <f>SUM((((IF(#REF!,#REF!,0)*(1+elektraindex)^'4'!V8))*#REF!),U153)</f>
        <v>#REF!</v>
      </c>
      <c r="W153" s="22" t="e">
        <f>SUM((((IF(#REF!,#REF!,0)*(1+elektraindex)^'4'!W8))*#REF!),V153)</f>
        <v>#REF!</v>
      </c>
      <c r="X153" s="22" t="e">
        <f>SUM((((IF(#REF!,#REF!,0)*(1+elektraindex)^'4'!X8))*#REF!),W153)</f>
        <v>#REF!</v>
      </c>
      <c r="Y153" s="22" t="e">
        <f>SUM((((IF(#REF!,#REF!,0)*(1+elektraindex)^'4'!Y8))*#REF!),X153)</f>
        <v>#REF!</v>
      </c>
      <c r="Z153" s="22" t="e">
        <f>SUM((((IF(#REF!,#REF!,0)*(1+elektraindex)^'4'!Z8))*#REF!),Y153)</f>
        <v>#REF!</v>
      </c>
      <c r="AA153" s="22" t="e">
        <f>SUM((((IF(#REF!,#REF!,0)*(1+elektraindex)^'4'!AA8))*#REF!),Z153)</f>
        <v>#REF!</v>
      </c>
      <c r="AB153" s="22" t="e">
        <f>SUM((((IF(#REF!,#REF!,0)*(1+elektraindex)^'4'!AB8))*#REF!),AA153)</f>
        <v>#REF!</v>
      </c>
      <c r="AC153" s="22" t="e">
        <f>SUM((((IF(#REF!,#REF!,0)*(1+elektraindex)^'4'!AC8))*#REF!),AB153)</f>
        <v>#REF!</v>
      </c>
      <c r="AD153" s="22" t="e">
        <f>SUM((((IF(#REF!,#REF!,0)*(1+elektraindex)^'4'!AD8))*#REF!),AC153)</f>
        <v>#REF!</v>
      </c>
      <c r="AE153" s="22" t="e">
        <f>SUM((((IF(#REF!,#REF!,0)*(1+elektraindex)^'4'!AE8))*#REF!),AD153)</f>
        <v>#REF!</v>
      </c>
      <c r="AF153" s="22" t="e">
        <f>SUM((((IF(#REF!,#REF!,0)*(1+elektraindex)^'4'!AF8))*#REF!),AE153)</f>
        <v>#REF!</v>
      </c>
      <c r="AG153" s="22" t="e">
        <f>SUM((((IF(#REF!,#REF!,0)*(1+elektraindex)^'4'!AG8))*#REF!),AF153)</f>
        <v>#REF!</v>
      </c>
      <c r="AH153" s="22" t="e">
        <f>SUM((((IF(#REF!,#REF!,0)*(1+elektraindex)^'4'!AH8))*#REF!),AG153)</f>
        <v>#REF!</v>
      </c>
      <c r="AI153" s="22" t="e">
        <f>SUM((((IF(#REF!,#REF!,0)*(1+elektraindex)^'4'!AI8))*#REF!),AH153)</f>
        <v>#REF!</v>
      </c>
      <c r="AJ153" s="22" t="e">
        <f>SUM((((IF(#REF!,#REF!,0)*(1+elektraindex)^'4'!AJ8))*#REF!),AI153)</f>
        <v>#REF!</v>
      </c>
      <c r="AK153" s="22" t="e">
        <f>SUM((((IF(#REF!,#REF!,0)*(1+elektraindex)^'4'!AK8))*#REF!),AJ153)</f>
        <v>#REF!</v>
      </c>
      <c r="AL153" s="22" t="e">
        <f>SUM((((IF(#REF!,#REF!,0)*(1+elektraindex)^'4'!AL8))*#REF!),AK153)</f>
        <v>#REF!</v>
      </c>
      <c r="AM153" s="22" t="e">
        <f>SUM((((IF(#REF!,#REF!,0)*(1+elektraindex)^'4'!AM8))*#REF!),AL153)</f>
        <v>#REF!</v>
      </c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</row>
    <row r="154" spans="1:59" ht="12.75" customHeight="1">
      <c r="A154" s="211"/>
      <c r="B154" s="2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 t="s">
        <v>70</v>
      </c>
      <c r="N154" s="22" t="e">
        <f>IF(#REF!,#REF!,0)*(1+Parameters!#REF!)^'4'!N8</f>
        <v>#REF!</v>
      </c>
      <c r="O154" s="22" t="e">
        <f>SUM((((IF(#REF!,#REF!,0)*(1+Parameters!#REF!)^'4'!O8))*#REF!),N154)</f>
        <v>#REF!</v>
      </c>
      <c r="P154" s="22" t="e">
        <f>SUM((((IF(#REF!,#REF!,0)*(1+Parameters!#REF!)^'4'!P8))*#REF!),O154)</f>
        <v>#REF!</v>
      </c>
      <c r="Q154" s="22" t="e">
        <f>SUM((((IF(#REF!,#REF!,0)*(1+Parameters!#REF!)^'4'!Q8))*#REF!),P154)</f>
        <v>#REF!</v>
      </c>
      <c r="R154" s="22" t="e">
        <f>SUM((((IF(#REF!,#REF!,0)*(1+Parameters!#REF!)^'4'!R8))*#REF!),Q154)</f>
        <v>#REF!</v>
      </c>
      <c r="S154" s="22" t="e">
        <f>SUM((((IF(#REF!,#REF!,0)*(1+Parameters!#REF!)^'4'!S8))*#REF!),R154)</f>
        <v>#REF!</v>
      </c>
      <c r="T154" s="22" t="e">
        <f>SUM((((IF(#REF!,#REF!,0)*(1+Parameters!#REF!)^'4'!T8))*#REF!),S154)</f>
        <v>#REF!</v>
      </c>
      <c r="U154" s="22" t="e">
        <f>SUM((((IF(#REF!,#REF!,0)*(1+Parameters!#REF!)^'4'!U8))*#REF!),T154)</f>
        <v>#REF!</v>
      </c>
      <c r="V154" s="22" t="e">
        <f>SUM((((IF(#REF!,#REF!,0)*(1+Parameters!#REF!)^'4'!V8))*#REF!),U154)</f>
        <v>#REF!</v>
      </c>
      <c r="W154" s="22" t="e">
        <f>SUM((((IF(#REF!,#REF!,0)*(1+Parameters!#REF!)^'4'!W8))*#REF!),V154)</f>
        <v>#REF!</v>
      </c>
      <c r="X154" s="22" t="e">
        <f>SUM((((IF(#REF!,#REF!,0)*(1+Parameters!#REF!)^'4'!X8))*#REF!),W154)</f>
        <v>#REF!</v>
      </c>
      <c r="Y154" s="22" t="e">
        <f>SUM((((IF(#REF!,#REF!,0)*(1+Parameters!#REF!)^'4'!Y8))*#REF!),X154)</f>
        <v>#REF!</v>
      </c>
      <c r="Z154" s="22" t="e">
        <f>SUM((((IF(#REF!,#REF!,0)*(1+Parameters!#REF!)^'4'!Z8))*#REF!),Y154)</f>
        <v>#REF!</v>
      </c>
      <c r="AA154" s="22" t="e">
        <f>SUM((((IF(#REF!,#REF!,0)*(1+Parameters!#REF!)^'4'!AA8))*#REF!),Z154)</f>
        <v>#REF!</v>
      </c>
      <c r="AB154" s="22" t="e">
        <f>SUM((((IF(#REF!,#REF!,0)*(1+Parameters!#REF!)^'4'!AB8))*#REF!),AA154)</f>
        <v>#REF!</v>
      </c>
      <c r="AC154" s="22" t="e">
        <f>SUM((((IF(#REF!,#REF!,0)*(1+Parameters!#REF!)^'4'!AC8))*#REF!),AB154)</f>
        <v>#REF!</v>
      </c>
      <c r="AD154" s="22" t="e">
        <f>SUM((((IF(#REF!,#REF!,0)*(1+Parameters!#REF!)^'4'!AD8))*#REF!),AC154)</f>
        <v>#REF!</v>
      </c>
      <c r="AE154" s="22" t="e">
        <f>SUM((((IF(#REF!,#REF!,0)*(1+Parameters!#REF!)^'4'!AE8))*#REF!),AD154)</f>
        <v>#REF!</v>
      </c>
      <c r="AF154" s="22" t="e">
        <f>SUM((((IF(#REF!,#REF!,0)*(1+Parameters!#REF!)^'4'!AF8))*#REF!),AE154)</f>
        <v>#REF!</v>
      </c>
      <c r="AG154" s="22" t="e">
        <f>SUM((((IF(#REF!,#REF!,0)*(1+Parameters!#REF!)^'4'!AG8))*#REF!),AF154)</f>
        <v>#REF!</v>
      </c>
      <c r="AH154" s="22" t="e">
        <f>SUM((((IF(#REF!,#REF!,0)*(1+Parameters!#REF!)^'4'!AH8))*#REF!),AG154)</f>
        <v>#REF!</v>
      </c>
      <c r="AI154" s="22" t="e">
        <f>SUM((((IF(#REF!,#REF!,0)*(1+Parameters!#REF!)^'4'!AI8))*#REF!),AH154)</f>
        <v>#REF!</v>
      </c>
      <c r="AJ154" s="22" t="e">
        <f>SUM((((IF(#REF!,#REF!,0)*(1+Parameters!#REF!)^'4'!AJ8))*#REF!),AI154)</f>
        <v>#REF!</v>
      </c>
      <c r="AK154" s="22" t="e">
        <f>SUM((((IF(#REF!,#REF!,0)*(1+Parameters!#REF!)^'4'!AK8))*#REF!),AJ154)</f>
        <v>#REF!</v>
      </c>
      <c r="AL154" s="22" t="e">
        <f>SUM((((IF(#REF!,#REF!,0)*(1+Parameters!#REF!)^'4'!AL8))*#REF!),AK154)</f>
        <v>#REF!</v>
      </c>
      <c r="AM154" s="22" t="e">
        <f>SUM((((IF(#REF!,#REF!,0)*(1+Parameters!#REF!)^'4'!AM8))*#REF!),AL154)</f>
        <v>#REF!</v>
      </c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</row>
    <row r="155" spans="1:59" ht="12.75" customHeight="1">
      <c r="A155" s="211"/>
      <c r="B155" s="2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</row>
    <row r="156" spans="1:59" ht="12.75" customHeight="1">
      <c r="A156" s="211"/>
      <c r="B156" s="2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</row>
    <row r="157" spans="1:59" ht="12.75" customHeight="1">
      <c r="A157" s="211"/>
      <c r="B157" s="2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</row>
    <row r="158" spans="1:59" ht="12.75" customHeight="1">
      <c r="A158" s="211"/>
      <c r="B158" s="2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</row>
    <row r="159" spans="1:59" ht="12.75" customHeight="1">
      <c r="A159" s="211"/>
      <c r="B159" s="2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</row>
    <row r="160" spans="1:59" ht="12.75" customHeight="1">
      <c r="A160" s="211"/>
      <c r="B160" s="2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</row>
    <row r="161" spans="1:59" ht="12.75" customHeight="1">
      <c r="A161" s="211"/>
      <c r="B161" s="2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</row>
    <row r="162" spans="1:59" ht="12.75" customHeight="1">
      <c r="A162" s="211"/>
      <c r="B162" s="2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</row>
    <row r="163" spans="1:59" ht="12.75" customHeight="1">
      <c r="A163" s="211"/>
      <c r="B163" s="2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</row>
    <row r="164" spans="1:59" ht="12.75" customHeight="1">
      <c r="A164" s="211"/>
      <c r="B164" s="2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</row>
    <row r="165" spans="1:59" ht="12.75" customHeight="1">
      <c r="A165" s="211"/>
      <c r="B165" s="2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  <c r="AM165" s="211"/>
      <c r="AN165" s="211"/>
      <c r="AO165" s="211"/>
      <c r="AP165" s="211"/>
      <c r="AQ165" s="211"/>
      <c r="AR165" s="211"/>
      <c r="AS165" s="211"/>
      <c r="AT165" s="211"/>
      <c r="AU165" s="211"/>
      <c r="AV165" s="211"/>
      <c r="AW165" s="211"/>
      <c r="AX165" s="211"/>
      <c r="AY165" s="211"/>
      <c r="AZ165" s="211"/>
      <c r="BA165" s="211"/>
      <c r="BB165" s="211"/>
      <c r="BC165" s="211"/>
      <c r="BD165" s="211"/>
      <c r="BE165" s="211"/>
      <c r="BF165" s="211"/>
      <c r="BG165" s="211"/>
    </row>
    <row r="166" spans="1:59" ht="12.75" customHeight="1">
      <c r="A166" s="211"/>
      <c r="B166" s="2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</row>
    <row r="167" spans="1:59" ht="12.75" customHeight="1">
      <c r="A167" s="211"/>
      <c r="B167" s="2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  <c r="AM167" s="211"/>
      <c r="AN167" s="211"/>
      <c r="AO167" s="211"/>
      <c r="AP167" s="211"/>
      <c r="AQ167" s="211"/>
      <c r="AR167" s="211"/>
      <c r="AS167" s="211"/>
      <c r="AT167" s="211"/>
      <c r="AU167" s="211"/>
      <c r="AV167" s="211"/>
      <c r="AW167" s="211"/>
      <c r="AX167" s="211"/>
      <c r="AY167" s="211"/>
      <c r="AZ167" s="211"/>
      <c r="BA167" s="211"/>
      <c r="BB167" s="211"/>
      <c r="BC167" s="211"/>
      <c r="BD167" s="211"/>
      <c r="BE167" s="211"/>
      <c r="BF167" s="211"/>
      <c r="BG167" s="211"/>
    </row>
    <row r="168" spans="1:59" ht="12.75" customHeight="1">
      <c r="A168" s="211"/>
      <c r="B168" s="2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211"/>
      <c r="BB168" s="211"/>
      <c r="BC168" s="211"/>
      <c r="BD168" s="211"/>
      <c r="BE168" s="211"/>
      <c r="BF168" s="211"/>
      <c r="BG168" s="211"/>
    </row>
    <row r="169" spans="1:59" ht="12.75" customHeight="1">
      <c r="A169" s="211"/>
      <c r="B169" s="2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</row>
    <row r="170" spans="1:59" ht="12.75" customHeight="1">
      <c r="A170" s="211"/>
      <c r="B170" s="2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</row>
    <row r="171" spans="1:59" ht="12.75" customHeight="1">
      <c r="A171" s="211"/>
      <c r="B171" s="2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</row>
    <row r="172" spans="1:59" ht="12.75" customHeight="1">
      <c r="A172" s="211"/>
      <c r="B172" s="2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</row>
    <row r="173" spans="1:59" ht="12.75" customHeight="1">
      <c r="A173" s="211"/>
      <c r="B173" s="2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</row>
    <row r="174" spans="1:59" ht="12.75" customHeight="1">
      <c r="A174" s="211"/>
      <c r="B174" s="2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</row>
    <row r="175" spans="1:59" ht="12.75" customHeight="1">
      <c r="A175" s="211"/>
      <c r="B175" s="2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</row>
    <row r="176" spans="1:59" ht="12.75" customHeight="1">
      <c r="A176" s="211"/>
      <c r="B176" s="2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</row>
    <row r="177" spans="1:59" ht="12.75" customHeight="1">
      <c r="A177" s="211"/>
      <c r="B177" s="2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</row>
    <row r="178" spans="1:59" ht="12.75" customHeight="1">
      <c r="A178" s="211"/>
      <c r="B178" s="2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  <c r="AM178" s="211"/>
      <c r="AN178" s="211"/>
      <c r="AO178" s="211"/>
      <c r="AP178" s="211"/>
      <c r="AQ178" s="211"/>
      <c r="AR178" s="211"/>
      <c r="AS178" s="211"/>
      <c r="AT178" s="211"/>
      <c r="AU178" s="211"/>
      <c r="AV178" s="211"/>
      <c r="AW178" s="211"/>
      <c r="AX178" s="211"/>
      <c r="AY178" s="211"/>
      <c r="AZ178" s="211"/>
      <c r="BA178" s="211"/>
      <c r="BB178" s="211"/>
      <c r="BC178" s="211"/>
      <c r="BD178" s="211"/>
      <c r="BE178" s="211"/>
      <c r="BF178" s="211"/>
      <c r="BG178" s="211"/>
    </row>
    <row r="179" spans="1:59" ht="12.75" customHeight="1">
      <c r="A179" s="211"/>
      <c r="B179" s="2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  <c r="AM179" s="211"/>
      <c r="AN179" s="211"/>
      <c r="AO179" s="211"/>
      <c r="AP179" s="211"/>
      <c r="AQ179" s="211"/>
      <c r="AR179" s="211"/>
      <c r="AS179" s="211"/>
      <c r="AT179" s="211"/>
      <c r="AU179" s="211"/>
      <c r="AV179" s="211"/>
      <c r="AW179" s="211"/>
      <c r="AX179" s="211"/>
      <c r="AY179" s="211"/>
      <c r="AZ179" s="211"/>
      <c r="BA179" s="211"/>
      <c r="BB179" s="211"/>
      <c r="BC179" s="211"/>
      <c r="BD179" s="211"/>
      <c r="BE179" s="211"/>
      <c r="BF179" s="211"/>
      <c r="BG179" s="211"/>
    </row>
    <row r="180" spans="1:59" ht="12.75" customHeight="1">
      <c r="A180" s="211"/>
      <c r="B180" s="2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  <c r="AM180" s="211"/>
      <c r="AN180" s="211"/>
      <c r="AO180" s="211"/>
      <c r="AP180" s="211"/>
      <c r="AQ180" s="211"/>
      <c r="AR180" s="211"/>
      <c r="AS180" s="211"/>
      <c r="AT180" s="211"/>
      <c r="AU180" s="211"/>
      <c r="AV180" s="211"/>
      <c r="AW180" s="211"/>
      <c r="AX180" s="211"/>
      <c r="AY180" s="211"/>
      <c r="AZ180" s="211"/>
      <c r="BA180" s="211"/>
      <c r="BB180" s="211"/>
      <c r="BC180" s="211"/>
      <c r="BD180" s="211"/>
      <c r="BE180" s="211"/>
      <c r="BF180" s="211"/>
      <c r="BG180" s="211"/>
    </row>
    <row r="181" spans="1:59" ht="12.75" customHeight="1">
      <c r="A181" s="211"/>
      <c r="B181" s="2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  <c r="AM181" s="211"/>
      <c r="AN181" s="211"/>
      <c r="AO181" s="211"/>
      <c r="AP181" s="211"/>
      <c r="AQ181" s="211"/>
      <c r="AR181" s="211"/>
      <c r="AS181" s="211"/>
      <c r="AT181" s="211"/>
      <c r="AU181" s="211"/>
      <c r="AV181" s="211"/>
      <c r="AW181" s="211"/>
      <c r="AX181" s="211"/>
      <c r="AY181" s="211"/>
      <c r="AZ181" s="211"/>
      <c r="BA181" s="211"/>
      <c r="BB181" s="211"/>
      <c r="BC181" s="211"/>
      <c r="BD181" s="211"/>
      <c r="BE181" s="211"/>
      <c r="BF181" s="211"/>
      <c r="BG181" s="211"/>
    </row>
    <row r="182" spans="1:59" ht="12.75" customHeight="1">
      <c r="A182" s="211"/>
      <c r="B182" s="2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  <c r="AM182" s="211"/>
      <c r="AN182" s="211"/>
      <c r="AO182" s="211"/>
      <c r="AP182" s="211"/>
      <c r="AQ182" s="211"/>
      <c r="AR182" s="211"/>
      <c r="AS182" s="211"/>
      <c r="AT182" s="211"/>
      <c r="AU182" s="211"/>
      <c r="AV182" s="211"/>
      <c r="AW182" s="211"/>
      <c r="AX182" s="211"/>
      <c r="AY182" s="211"/>
      <c r="AZ182" s="211"/>
      <c r="BA182" s="211"/>
      <c r="BB182" s="211"/>
      <c r="BC182" s="211"/>
      <c r="BD182" s="211"/>
      <c r="BE182" s="211"/>
      <c r="BF182" s="211"/>
      <c r="BG182" s="211"/>
    </row>
    <row r="183" spans="1:59" ht="12.75" customHeight="1">
      <c r="A183" s="211"/>
      <c r="B183" s="2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  <c r="AM183" s="211"/>
      <c r="AN183" s="211"/>
      <c r="AO183" s="211"/>
      <c r="AP183" s="211"/>
      <c r="AQ183" s="211"/>
      <c r="AR183" s="211"/>
      <c r="AS183" s="211"/>
      <c r="AT183" s="211"/>
      <c r="AU183" s="211"/>
      <c r="AV183" s="211"/>
      <c r="AW183" s="211"/>
      <c r="AX183" s="211"/>
      <c r="AY183" s="211"/>
      <c r="AZ183" s="211"/>
      <c r="BA183" s="211"/>
      <c r="BB183" s="211"/>
      <c r="BC183" s="211"/>
      <c r="BD183" s="211"/>
      <c r="BE183" s="211"/>
      <c r="BF183" s="211"/>
      <c r="BG183" s="211"/>
    </row>
    <row r="184" spans="1:59" ht="12.75" customHeight="1">
      <c r="A184" s="211"/>
      <c r="B184" s="2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  <c r="AM184" s="211"/>
      <c r="AN184" s="211"/>
      <c r="AO184" s="211"/>
      <c r="AP184" s="211"/>
      <c r="AQ184" s="211"/>
      <c r="AR184" s="211"/>
      <c r="AS184" s="211"/>
      <c r="AT184" s="211"/>
      <c r="AU184" s="211"/>
      <c r="AV184" s="211"/>
      <c r="AW184" s="211"/>
      <c r="AX184" s="211"/>
      <c r="AY184" s="211"/>
      <c r="AZ184" s="211"/>
      <c r="BA184" s="211"/>
      <c r="BB184" s="211"/>
      <c r="BC184" s="211"/>
      <c r="BD184" s="211"/>
      <c r="BE184" s="211"/>
      <c r="BF184" s="211"/>
      <c r="BG184" s="211"/>
    </row>
    <row r="185" spans="1:59" ht="12.75" customHeight="1">
      <c r="A185" s="211"/>
      <c r="B185" s="2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  <c r="AM185" s="211"/>
      <c r="AN185" s="211"/>
      <c r="AO185" s="211"/>
      <c r="AP185" s="211"/>
      <c r="AQ185" s="211"/>
      <c r="AR185" s="211"/>
      <c r="AS185" s="211"/>
      <c r="AT185" s="211"/>
      <c r="AU185" s="211"/>
      <c r="AV185" s="211"/>
      <c r="AW185" s="211"/>
      <c r="AX185" s="211"/>
      <c r="AY185" s="211"/>
      <c r="AZ185" s="211"/>
      <c r="BA185" s="211"/>
      <c r="BB185" s="211"/>
      <c r="BC185" s="211"/>
      <c r="BD185" s="211"/>
      <c r="BE185" s="211"/>
      <c r="BF185" s="211"/>
      <c r="BG185" s="211"/>
    </row>
    <row r="186" spans="1:59" ht="12.75" customHeight="1">
      <c r="A186" s="211"/>
      <c r="B186" s="2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  <c r="AM186" s="211"/>
      <c r="AN186" s="211"/>
      <c r="AO186" s="211"/>
      <c r="AP186" s="211"/>
      <c r="AQ186" s="211"/>
      <c r="AR186" s="211"/>
      <c r="AS186" s="211"/>
      <c r="AT186" s="211"/>
      <c r="AU186" s="211"/>
      <c r="AV186" s="211"/>
      <c r="AW186" s="211"/>
      <c r="AX186" s="211"/>
      <c r="AY186" s="211"/>
      <c r="AZ186" s="211"/>
      <c r="BA186" s="211"/>
      <c r="BB186" s="211"/>
      <c r="BC186" s="211"/>
      <c r="BD186" s="211"/>
      <c r="BE186" s="211"/>
      <c r="BF186" s="211"/>
      <c r="BG186" s="211"/>
    </row>
    <row r="187" spans="1:59" ht="12.75" customHeight="1">
      <c r="A187" s="211"/>
      <c r="B187" s="2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</row>
    <row r="188" spans="1:59" ht="12.75" customHeight="1">
      <c r="A188" s="211"/>
      <c r="B188" s="2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1"/>
      <c r="AT188" s="211"/>
      <c r="AU188" s="211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</row>
    <row r="189" spans="1:59" ht="12.75" customHeight="1">
      <c r="A189" s="211"/>
      <c r="B189" s="2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1"/>
      <c r="AT189" s="211"/>
      <c r="AU189" s="211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</row>
    <row r="190" spans="1:59" ht="12.75" customHeight="1">
      <c r="A190" s="211"/>
      <c r="B190" s="2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1"/>
      <c r="AT190" s="211"/>
      <c r="AU190" s="211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</row>
    <row r="191" spans="1:59" ht="12.75" customHeight="1">
      <c r="A191" s="211"/>
      <c r="B191" s="2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11"/>
      <c r="AT191" s="211"/>
      <c r="AU191" s="211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</row>
    <row r="192" spans="1:59" ht="12.75" customHeight="1">
      <c r="A192" s="211"/>
      <c r="B192" s="2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</row>
    <row r="193" spans="1:59" ht="12.75" customHeight="1">
      <c r="A193" s="211"/>
      <c r="B193" s="2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11"/>
      <c r="AT193" s="211"/>
      <c r="AU193" s="211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</row>
    <row r="194" spans="1:59" ht="12.75" customHeight="1">
      <c r="A194" s="211"/>
      <c r="B194" s="2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11"/>
      <c r="AT194" s="211"/>
      <c r="AU194" s="211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</row>
    <row r="195" spans="1:59" ht="12.75" customHeight="1">
      <c r="A195" s="211"/>
      <c r="B195" s="2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  <c r="AM195" s="211"/>
      <c r="AN195" s="211"/>
      <c r="AO195" s="211"/>
      <c r="AP195" s="211"/>
      <c r="AQ195" s="211"/>
      <c r="AR195" s="211"/>
      <c r="AS195" s="211"/>
      <c r="AT195" s="211"/>
      <c r="AU195" s="211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</row>
    <row r="196" spans="1:59" ht="12.75" customHeight="1">
      <c r="A196" s="211"/>
      <c r="B196" s="2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</row>
    <row r="197" spans="1:59" ht="12.75" customHeight="1">
      <c r="A197" s="211"/>
      <c r="B197" s="2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  <c r="AM197" s="211"/>
      <c r="AN197" s="211"/>
      <c r="AO197" s="211"/>
      <c r="AP197" s="211"/>
      <c r="AQ197" s="211"/>
      <c r="AR197" s="211"/>
      <c r="AS197" s="211"/>
      <c r="AT197" s="211"/>
      <c r="AU197" s="211"/>
      <c r="AV197" s="211"/>
      <c r="AW197" s="211"/>
      <c r="AX197" s="211"/>
      <c r="AY197" s="211"/>
      <c r="AZ197" s="211"/>
      <c r="BA197" s="211"/>
      <c r="BB197" s="211"/>
      <c r="BC197" s="211"/>
      <c r="BD197" s="211"/>
      <c r="BE197" s="211"/>
      <c r="BF197" s="211"/>
      <c r="BG197" s="211"/>
    </row>
    <row r="198" spans="1:59" ht="12.75" customHeight="1">
      <c r="A198" s="211"/>
      <c r="B198" s="2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  <c r="AM198" s="211"/>
      <c r="AN198" s="211"/>
      <c r="AO198" s="211"/>
      <c r="AP198" s="211"/>
      <c r="AQ198" s="211"/>
      <c r="AR198" s="211"/>
      <c r="AS198" s="211"/>
      <c r="AT198" s="211"/>
      <c r="AU198" s="211"/>
      <c r="AV198" s="211"/>
      <c r="AW198" s="211"/>
      <c r="AX198" s="211"/>
      <c r="AY198" s="211"/>
      <c r="AZ198" s="211"/>
      <c r="BA198" s="211"/>
      <c r="BB198" s="211"/>
      <c r="BC198" s="211"/>
      <c r="BD198" s="211"/>
      <c r="BE198" s="211"/>
      <c r="BF198" s="211"/>
      <c r="BG198" s="211"/>
    </row>
    <row r="199" spans="1:59" ht="12.75" customHeight="1">
      <c r="A199" s="211"/>
      <c r="B199" s="2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  <c r="AM199" s="211"/>
      <c r="AN199" s="211"/>
      <c r="AO199" s="211"/>
      <c r="AP199" s="211"/>
      <c r="AQ199" s="211"/>
      <c r="AR199" s="211"/>
      <c r="AS199" s="211"/>
      <c r="AT199" s="211"/>
      <c r="AU199" s="211"/>
      <c r="AV199" s="211"/>
      <c r="AW199" s="211"/>
      <c r="AX199" s="211"/>
      <c r="AY199" s="211"/>
      <c r="AZ199" s="211"/>
      <c r="BA199" s="211"/>
      <c r="BB199" s="211"/>
      <c r="BC199" s="211"/>
      <c r="BD199" s="211"/>
      <c r="BE199" s="211"/>
      <c r="BF199" s="211"/>
      <c r="BG199" s="211"/>
    </row>
    <row r="200" spans="1:59" ht="12.75" customHeight="1">
      <c r="A200" s="211"/>
      <c r="B200" s="2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  <c r="AM200" s="211"/>
      <c r="AN200" s="211"/>
      <c r="AO200" s="211"/>
      <c r="AP200" s="211"/>
      <c r="AQ200" s="211"/>
      <c r="AR200" s="211"/>
      <c r="AS200" s="211"/>
      <c r="AT200" s="211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211"/>
      <c r="BE200" s="211"/>
      <c r="BF200" s="211"/>
      <c r="BG200" s="211"/>
    </row>
    <row r="201" spans="1:59" ht="12.75" customHeight="1">
      <c r="A201" s="211"/>
      <c r="B201" s="2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  <c r="AM201" s="211"/>
      <c r="AN201" s="211"/>
      <c r="AO201" s="211"/>
      <c r="AP201" s="211"/>
      <c r="AQ201" s="211"/>
      <c r="AR201" s="211"/>
      <c r="AS201" s="211"/>
      <c r="AT201" s="211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</row>
    <row r="202" spans="1:59" ht="12.75" customHeight="1">
      <c r="A202" s="211"/>
      <c r="B202" s="2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</row>
    <row r="203" spans="1:59" ht="12.75" customHeight="1">
      <c r="A203" s="211"/>
      <c r="B203" s="2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</row>
    <row r="204" spans="1:59" ht="12.75" customHeight="1">
      <c r="A204" s="211"/>
      <c r="B204" s="2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</row>
    <row r="205" spans="1:59" ht="12.75" customHeight="1">
      <c r="A205" s="211"/>
      <c r="B205" s="2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</row>
    <row r="206" spans="1:59" ht="12.75" customHeight="1">
      <c r="A206" s="211"/>
      <c r="B206" s="2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</row>
    <row r="207" spans="1:59" ht="12.75" customHeight="1">
      <c r="A207" s="211"/>
      <c r="B207" s="2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</row>
    <row r="208" spans="1:59" ht="12.75" customHeight="1">
      <c r="A208" s="211"/>
      <c r="B208" s="2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</row>
    <row r="209" spans="1:59" ht="12.75" customHeight="1">
      <c r="A209" s="211"/>
      <c r="B209" s="2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</row>
    <row r="210" spans="1:59" ht="12.75" customHeight="1">
      <c r="A210" s="211"/>
      <c r="B210" s="2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</row>
    <row r="211" spans="1:59" ht="12.75" customHeight="1">
      <c r="A211" s="211"/>
      <c r="B211" s="2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</row>
    <row r="212" spans="1:59" ht="12.75" customHeight="1">
      <c r="A212" s="211"/>
      <c r="B212" s="2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</row>
    <row r="213" spans="1:59" ht="12.75" customHeight="1">
      <c r="A213" s="211"/>
      <c r="B213" s="2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</row>
    <row r="214" spans="1:59" ht="12.75" customHeight="1">
      <c r="A214" s="211"/>
      <c r="B214" s="2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1"/>
      <c r="AP214" s="211"/>
      <c r="AQ214" s="211"/>
      <c r="AR214" s="211"/>
      <c r="AS214" s="211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</row>
    <row r="215" spans="1:59" ht="12.75" customHeight="1">
      <c r="A215" s="211"/>
      <c r="B215" s="2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</row>
    <row r="216" spans="1:59" ht="12.75" customHeight="1">
      <c r="A216" s="211"/>
      <c r="B216" s="2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  <c r="AM216" s="211"/>
      <c r="AN216" s="211"/>
      <c r="AO216" s="211"/>
      <c r="AP216" s="211"/>
      <c r="AQ216" s="211"/>
      <c r="AR216" s="211"/>
      <c r="AS216" s="211"/>
      <c r="AT216" s="211"/>
      <c r="AU216" s="211"/>
      <c r="AV216" s="211"/>
      <c r="AW216" s="211"/>
      <c r="AX216" s="211"/>
      <c r="AY216" s="211"/>
      <c r="AZ216" s="211"/>
      <c r="BA216" s="211"/>
      <c r="BB216" s="211"/>
      <c r="BC216" s="211"/>
      <c r="BD216" s="211"/>
      <c r="BE216" s="211"/>
      <c r="BF216" s="211"/>
      <c r="BG216" s="211"/>
    </row>
    <row r="217" spans="1:59" ht="12.75" customHeight="1">
      <c r="A217" s="211"/>
      <c r="B217" s="2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  <c r="AM217" s="211"/>
      <c r="AN217" s="211"/>
      <c r="AO217" s="211"/>
      <c r="AP217" s="211"/>
      <c r="AQ217" s="211"/>
      <c r="AR217" s="211"/>
      <c r="AS217" s="211"/>
      <c r="AT217" s="211"/>
      <c r="AU217" s="211"/>
      <c r="AV217" s="211"/>
      <c r="AW217" s="211"/>
      <c r="AX217" s="211"/>
      <c r="AY217" s="211"/>
      <c r="AZ217" s="211"/>
      <c r="BA217" s="211"/>
      <c r="BB217" s="211"/>
      <c r="BC217" s="211"/>
      <c r="BD217" s="211"/>
      <c r="BE217" s="211"/>
      <c r="BF217" s="211"/>
      <c r="BG217" s="211"/>
    </row>
    <row r="218" spans="1:59" ht="12.75" customHeight="1">
      <c r="A218" s="211"/>
      <c r="B218" s="2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  <c r="AM218" s="211"/>
      <c r="AN218" s="211"/>
      <c r="AO218" s="211"/>
      <c r="AP218" s="211"/>
      <c r="AQ218" s="211"/>
      <c r="AR218" s="211"/>
      <c r="AS218" s="211"/>
      <c r="AT218" s="211"/>
      <c r="AU218" s="211"/>
      <c r="AV218" s="211"/>
      <c r="AW218" s="211"/>
      <c r="AX218" s="211"/>
      <c r="AY218" s="211"/>
      <c r="AZ218" s="211"/>
      <c r="BA218" s="211"/>
      <c r="BB218" s="211"/>
      <c r="BC218" s="211"/>
      <c r="BD218" s="211"/>
      <c r="BE218" s="211"/>
      <c r="BF218" s="211"/>
      <c r="BG218" s="211"/>
    </row>
    <row r="219" spans="1:59" ht="12.75" customHeight="1">
      <c r="A219" s="211"/>
      <c r="B219" s="2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  <c r="AM219" s="211"/>
      <c r="AN219" s="211"/>
      <c r="AO219" s="211"/>
      <c r="AP219" s="211"/>
      <c r="AQ219" s="211"/>
      <c r="AR219" s="211"/>
      <c r="AS219" s="211"/>
      <c r="AT219" s="211"/>
      <c r="AU219" s="211"/>
      <c r="AV219" s="211"/>
      <c r="AW219" s="211"/>
      <c r="AX219" s="211"/>
      <c r="AY219" s="211"/>
      <c r="AZ219" s="211"/>
      <c r="BA219" s="211"/>
      <c r="BB219" s="211"/>
      <c r="BC219" s="211"/>
      <c r="BD219" s="211"/>
      <c r="BE219" s="211"/>
      <c r="BF219" s="211"/>
      <c r="BG219" s="211"/>
    </row>
    <row r="220" spans="1:59" ht="12.75" customHeight="1">
      <c r="A220" s="211"/>
      <c r="B220" s="2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  <c r="AM220" s="211"/>
      <c r="AN220" s="211"/>
      <c r="AO220" s="211"/>
      <c r="AP220" s="211"/>
      <c r="AQ220" s="211"/>
      <c r="AR220" s="211"/>
      <c r="AS220" s="211"/>
      <c r="AT220" s="211"/>
      <c r="AU220" s="211"/>
      <c r="AV220" s="211"/>
      <c r="AW220" s="211"/>
      <c r="AX220" s="211"/>
      <c r="AY220" s="211"/>
      <c r="AZ220" s="211"/>
      <c r="BA220" s="211"/>
      <c r="BB220" s="211"/>
      <c r="BC220" s="211"/>
      <c r="BD220" s="211"/>
      <c r="BE220" s="211"/>
      <c r="BF220" s="211"/>
      <c r="BG220" s="211"/>
    </row>
    <row r="221" spans="1:59" ht="12.75" customHeight="1">
      <c r="A221" s="211"/>
      <c r="B221" s="2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  <c r="AM221" s="211"/>
      <c r="AN221" s="211"/>
      <c r="AO221" s="211"/>
      <c r="AP221" s="211"/>
      <c r="AQ221" s="211"/>
      <c r="AR221" s="211"/>
      <c r="AS221" s="211"/>
      <c r="AT221" s="211"/>
      <c r="AU221" s="211"/>
      <c r="AV221" s="211"/>
      <c r="AW221" s="211"/>
      <c r="AX221" s="211"/>
      <c r="AY221" s="211"/>
      <c r="AZ221" s="211"/>
      <c r="BA221" s="211"/>
      <c r="BB221" s="211"/>
      <c r="BC221" s="211"/>
      <c r="BD221" s="211"/>
      <c r="BE221" s="211"/>
      <c r="BF221" s="211"/>
      <c r="BG221" s="211"/>
    </row>
    <row r="222" spans="1:59" ht="12.75" customHeight="1">
      <c r="A222" s="211"/>
      <c r="B222" s="2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  <c r="AM222" s="211"/>
      <c r="AN222" s="211"/>
      <c r="AO222" s="211"/>
      <c r="AP222" s="211"/>
      <c r="AQ222" s="211"/>
      <c r="AR222" s="211"/>
      <c r="AS222" s="211"/>
      <c r="AT222" s="211"/>
      <c r="AU222" s="211"/>
      <c r="AV222" s="211"/>
      <c r="AW222" s="211"/>
      <c r="AX222" s="211"/>
      <c r="AY222" s="211"/>
      <c r="AZ222" s="211"/>
      <c r="BA222" s="211"/>
      <c r="BB222" s="211"/>
      <c r="BC222" s="211"/>
      <c r="BD222" s="211"/>
      <c r="BE222" s="211"/>
      <c r="BF222" s="211"/>
      <c r="BG222" s="211"/>
    </row>
    <row r="223" spans="1:59" ht="12.75" customHeight="1">
      <c r="A223" s="211"/>
      <c r="B223" s="2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  <c r="AM223" s="211"/>
      <c r="AN223" s="211"/>
      <c r="AO223" s="211"/>
      <c r="AP223" s="211"/>
      <c r="AQ223" s="211"/>
      <c r="AR223" s="211"/>
      <c r="AS223" s="211"/>
      <c r="AT223" s="211"/>
      <c r="AU223" s="211"/>
      <c r="AV223" s="211"/>
      <c r="AW223" s="211"/>
      <c r="AX223" s="211"/>
      <c r="AY223" s="211"/>
      <c r="AZ223" s="211"/>
      <c r="BA223" s="211"/>
      <c r="BB223" s="211"/>
      <c r="BC223" s="211"/>
      <c r="BD223" s="211"/>
      <c r="BE223" s="211"/>
      <c r="BF223" s="211"/>
      <c r="BG223" s="211"/>
    </row>
    <row r="224" spans="1:59" ht="12.75" customHeight="1">
      <c r="A224" s="211"/>
      <c r="B224" s="2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  <c r="AM224" s="211"/>
      <c r="AN224" s="211"/>
      <c r="AO224" s="211"/>
      <c r="AP224" s="211"/>
      <c r="AQ224" s="211"/>
      <c r="AR224" s="211"/>
      <c r="AS224" s="211"/>
      <c r="AT224" s="211"/>
      <c r="AU224" s="211"/>
      <c r="AV224" s="211"/>
      <c r="AW224" s="211"/>
      <c r="AX224" s="211"/>
      <c r="AY224" s="211"/>
      <c r="AZ224" s="211"/>
      <c r="BA224" s="211"/>
      <c r="BB224" s="211"/>
      <c r="BC224" s="211"/>
      <c r="BD224" s="211"/>
      <c r="BE224" s="211"/>
      <c r="BF224" s="211"/>
      <c r="BG224" s="211"/>
    </row>
    <row r="225" spans="1:59" ht="12.75" customHeight="1">
      <c r="A225" s="211"/>
      <c r="B225" s="2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  <c r="AM225" s="211"/>
      <c r="AN225" s="211"/>
      <c r="AO225" s="211"/>
      <c r="AP225" s="211"/>
      <c r="AQ225" s="211"/>
      <c r="AR225" s="211"/>
      <c r="AS225" s="211"/>
      <c r="AT225" s="211"/>
      <c r="AU225" s="211"/>
      <c r="AV225" s="211"/>
      <c r="AW225" s="211"/>
      <c r="AX225" s="211"/>
      <c r="AY225" s="211"/>
      <c r="AZ225" s="211"/>
      <c r="BA225" s="211"/>
      <c r="BB225" s="211"/>
      <c r="BC225" s="211"/>
      <c r="BD225" s="211"/>
      <c r="BE225" s="211"/>
      <c r="BF225" s="211"/>
      <c r="BG225" s="211"/>
    </row>
    <row r="226" spans="1:59" ht="12.75" customHeight="1">
      <c r="A226" s="211"/>
      <c r="B226" s="2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  <c r="AM226" s="211"/>
      <c r="AN226" s="211"/>
      <c r="AO226" s="211"/>
      <c r="AP226" s="211"/>
      <c r="AQ226" s="211"/>
      <c r="AR226" s="211"/>
      <c r="AS226" s="211"/>
      <c r="AT226" s="211"/>
      <c r="AU226" s="211"/>
      <c r="AV226" s="211"/>
      <c r="AW226" s="211"/>
      <c r="AX226" s="211"/>
      <c r="AY226" s="211"/>
      <c r="AZ226" s="211"/>
      <c r="BA226" s="211"/>
      <c r="BB226" s="211"/>
      <c r="BC226" s="211"/>
      <c r="BD226" s="211"/>
      <c r="BE226" s="211"/>
      <c r="BF226" s="211"/>
      <c r="BG226" s="211"/>
    </row>
    <row r="227" spans="1:59" ht="12.75" customHeight="1">
      <c r="A227" s="211"/>
      <c r="B227" s="2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  <c r="AM227" s="211"/>
      <c r="AN227" s="211"/>
      <c r="AO227" s="211"/>
      <c r="AP227" s="211"/>
      <c r="AQ227" s="211"/>
      <c r="AR227" s="211"/>
      <c r="AS227" s="211"/>
      <c r="AT227" s="211"/>
      <c r="AU227" s="211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</row>
    <row r="228" spans="1:59" ht="12.75" customHeight="1">
      <c r="A228" s="211"/>
      <c r="B228" s="2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  <c r="AM228" s="211"/>
      <c r="AN228" s="211"/>
      <c r="AO228" s="211"/>
      <c r="AP228" s="211"/>
      <c r="AQ228" s="211"/>
      <c r="AR228" s="211"/>
      <c r="AS228" s="211"/>
      <c r="AT228" s="211"/>
      <c r="AU228" s="211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</row>
    <row r="229" spans="1:59" ht="12.75" customHeight="1">
      <c r="A229" s="211"/>
      <c r="B229" s="2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11"/>
      <c r="AK229" s="211"/>
      <c r="AL229" s="211"/>
      <c r="AM229" s="211"/>
      <c r="AN229" s="211"/>
      <c r="AO229" s="211"/>
      <c r="AP229" s="211"/>
      <c r="AQ229" s="211"/>
      <c r="AR229" s="211"/>
      <c r="AS229" s="211"/>
      <c r="AT229" s="211"/>
      <c r="AU229" s="211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</row>
    <row r="230" spans="1:59" ht="12.75" customHeight="1">
      <c r="A230" s="211"/>
      <c r="B230" s="2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11"/>
      <c r="AK230" s="211"/>
      <c r="AL230" s="211"/>
      <c r="AM230" s="211"/>
      <c r="AN230" s="211"/>
      <c r="AO230" s="211"/>
      <c r="AP230" s="211"/>
      <c r="AQ230" s="211"/>
      <c r="AR230" s="211"/>
      <c r="AS230" s="211"/>
      <c r="AT230" s="211"/>
      <c r="AU230" s="211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</row>
    <row r="231" spans="1:59" ht="12.75" customHeight="1">
      <c r="A231" s="211"/>
      <c r="B231" s="2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11"/>
      <c r="AK231" s="211"/>
      <c r="AL231" s="211"/>
      <c r="AM231" s="211"/>
      <c r="AN231" s="211"/>
      <c r="AO231" s="211"/>
      <c r="AP231" s="211"/>
      <c r="AQ231" s="211"/>
      <c r="AR231" s="211"/>
      <c r="AS231" s="211"/>
      <c r="AT231" s="211"/>
      <c r="AU231" s="211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</row>
    <row r="232" spans="1:59" ht="12.75" customHeight="1">
      <c r="A232" s="211"/>
      <c r="B232" s="2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</row>
    <row r="233" spans="1:59" ht="12.75" customHeight="1">
      <c r="A233" s="211"/>
      <c r="B233" s="2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11"/>
      <c r="AK233" s="211"/>
      <c r="AL233" s="211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</row>
    <row r="234" spans="1:59" ht="12.75" customHeight="1">
      <c r="A234" s="211"/>
      <c r="B234" s="2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11"/>
      <c r="AK234" s="211"/>
      <c r="AL234" s="211"/>
      <c r="AM234" s="211"/>
      <c r="AN234" s="211"/>
      <c r="AO234" s="211"/>
      <c r="AP234" s="211"/>
      <c r="AQ234" s="211"/>
      <c r="AR234" s="211"/>
      <c r="AS234" s="211"/>
      <c r="AT234" s="211"/>
      <c r="AU234" s="211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</row>
    <row r="235" spans="1:59" ht="12.75" customHeight="1">
      <c r="A235" s="211"/>
      <c r="B235" s="2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11"/>
      <c r="AK235" s="211"/>
      <c r="AL235" s="211"/>
      <c r="AM235" s="211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</row>
    <row r="236" spans="1:59" ht="12.75" customHeight="1">
      <c r="A236" s="211"/>
      <c r="B236" s="2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11"/>
      <c r="AK236" s="211"/>
      <c r="AL236" s="211"/>
      <c r="AM236" s="211"/>
      <c r="AN236" s="211"/>
      <c r="AO236" s="211"/>
      <c r="AP236" s="211"/>
      <c r="AQ236" s="211"/>
      <c r="AR236" s="211"/>
      <c r="AS236" s="211"/>
      <c r="AT236" s="211"/>
      <c r="AU236" s="211"/>
      <c r="AV236" s="211"/>
      <c r="AW236" s="211"/>
      <c r="AX236" s="211"/>
      <c r="AY236" s="211"/>
      <c r="AZ236" s="211"/>
      <c r="BA236" s="211"/>
      <c r="BB236" s="211"/>
      <c r="BC236" s="211"/>
      <c r="BD236" s="211"/>
      <c r="BE236" s="211"/>
      <c r="BF236" s="211"/>
      <c r="BG236" s="211"/>
    </row>
    <row r="237" spans="1:59" ht="12.75" customHeight="1">
      <c r="A237" s="211"/>
      <c r="B237" s="2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11"/>
      <c r="AK237" s="211"/>
      <c r="AL237" s="211"/>
      <c r="AM237" s="211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211"/>
      <c r="BC237" s="211"/>
      <c r="BD237" s="211"/>
      <c r="BE237" s="211"/>
      <c r="BF237" s="211"/>
      <c r="BG237" s="211"/>
    </row>
    <row r="238" spans="1:59" ht="12.75" customHeight="1">
      <c r="A238" s="211"/>
      <c r="B238" s="2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11"/>
      <c r="AK238" s="211"/>
      <c r="AL238" s="211"/>
      <c r="AM238" s="211"/>
      <c r="AN238" s="211"/>
      <c r="AO238" s="211"/>
      <c r="AP238" s="211"/>
      <c r="AQ238" s="211"/>
      <c r="AR238" s="211"/>
      <c r="AS238" s="211"/>
      <c r="AT238" s="211"/>
      <c r="AU238" s="211"/>
      <c r="AV238" s="211"/>
      <c r="AW238" s="211"/>
      <c r="AX238" s="211"/>
      <c r="AY238" s="211"/>
      <c r="AZ238" s="211"/>
      <c r="BA238" s="211"/>
      <c r="BB238" s="211"/>
      <c r="BC238" s="211"/>
      <c r="BD238" s="211"/>
      <c r="BE238" s="211"/>
      <c r="BF238" s="211"/>
      <c r="BG238" s="211"/>
    </row>
    <row r="239" spans="1:59" ht="12.75" customHeight="1">
      <c r="A239" s="211"/>
      <c r="B239" s="2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11"/>
      <c r="AK239" s="211"/>
      <c r="AL239" s="211"/>
      <c r="AM239" s="211"/>
      <c r="AN239" s="211"/>
      <c r="AO239" s="211"/>
      <c r="AP239" s="211"/>
      <c r="AQ239" s="211"/>
      <c r="AR239" s="211"/>
      <c r="AS239" s="211"/>
      <c r="AT239" s="211"/>
      <c r="AU239" s="211"/>
      <c r="AV239" s="211"/>
      <c r="AW239" s="211"/>
      <c r="AX239" s="211"/>
      <c r="AY239" s="211"/>
      <c r="AZ239" s="211"/>
      <c r="BA239" s="211"/>
      <c r="BB239" s="211"/>
      <c r="BC239" s="211"/>
      <c r="BD239" s="211"/>
      <c r="BE239" s="211"/>
      <c r="BF239" s="211"/>
      <c r="BG239" s="211"/>
    </row>
    <row r="240" spans="1:59" ht="12.75" customHeight="1">
      <c r="A240" s="211"/>
      <c r="B240" s="2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11"/>
      <c r="AK240" s="211"/>
      <c r="AL240" s="211"/>
      <c r="AM240" s="211"/>
      <c r="AN240" s="211"/>
      <c r="AO240" s="211"/>
      <c r="AP240" s="211"/>
      <c r="AQ240" s="211"/>
      <c r="AR240" s="211"/>
      <c r="AS240" s="211"/>
      <c r="AT240" s="211"/>
      <c r="AU240" s="211"/>
      <c r="AV240" s="211"/>
      <c r="AW240" s="211"/>
      <c r="AX240" s="211"/>
      <c r="AY240" s="211"/>
      <c r="AZ240" s="211"/>
      <c r="BA240" s="211"/>
      <c r="BB240" s="211"/>
      <c r="BC240" s="211"/>
      <c r="BD240" s="211"/>
      <c r="BE240" s="211"/>
      <c r="BF240" s="211"/>
      <c r="BG240" s="211"/>
    </row>
    <row r="241" spans="1:59" ht="12.75" customHeight="1">
      <c r="A241" s="211"/>
      <c r="B241" s="2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11"/>
      <c r="AK241" s="211"/>
      <c r="AL241" s="211"/>
      <c r="AM241" s="211"/>
      <c r="AN241" s="211"/>
      <c r="AO241" s="211"/>
      <c r="AP241" s="211"/>
      <c r="AQ241" s="211"/>
      <c r="AR241" s="211"/>
      <c r="AS241" s="211"/>
      <c r="AT241" s="211"/>
      <c r="AU241" s="211"/>
      <c r="AV241" s="211"/>
      <c r="AW241" s="211"/>
      <c r="AX241" s="211"/>
      <c r="AY241" s="211"/>
      <c r="AZ241" s="211"/>
      <c r="BA241" s="211"/>
      <c r="BB241" s="211"/>
      <c r="BC241" s="211"/>
      <c r="BD241" s="211"/>
      <c r="BE241" s="211"/>
      <c r="BF241" s="211"/>
      <c r="BG241" s="211"/>
    </row>
    <row r="242" spans="1:59" ht="12.75" customHeight="1">
      <c r="A242" s="211"/>
      <c r="B242" s="2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11"/>
      <c r="AT242" s="211"/>
      <c r="AU242" s="211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</row>
    <row r="243" spans="1:59" ht="12.75" customHeight="1">
      <c r="A243" s="211"/>
      <c r="B243" s="2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</row>
    <row r="244" spans="1:59" ht="12.75" customHeight="1">
      <c r="A244" s="211"/>
      <c r="B244" s="2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</row>
    <row r="245" spans="1:59" ht="12.75" customHeight="1">
      <c r="A245" s="211"/>
      <c r="B245" s="2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</row>
    <row r="246" spans="1:59" ht="12.75" customHeight="1">
      <c r="A246" s="211"/>
      <c r="B246" s="2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11"/>
      <c r="AK246" s="211"/>
      <c r="AL246" s="211"/>
      <c r="AM246" s="211"/>
      <c r="AN246" s="211"/>
      <c r="AO246" s="211"/>
      <c r="AP246" s="211"/>
      <c r="AQ246" s="211"/>
      <c r="AR246" s="211"/>
      <c r="AS246" s="211"/>
      <c r="AT246" s="211"/>
      <c r="AU246" s="211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</row>
    <row r="247" spans="1:59" ht="12.75" customHeight="1">
      <c r="A247" s="211"/>
      <c r="B247" s="2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11"/>
      <c r="AK247" s="211"/>
      <c r="AL247" s="211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</row>
    <row r="248" spans="1:59" ht="12.75" customHeight="1">
      <c r="A248" s="211"/>
      <c r="B248" s="2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11"/>
      <c r="AK248" s="211"/>
      <c r="AL248" s="211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</row>
    <row r="249" spans="1:59" ht="12.75" customHeight="1">
      <c r="A249" s="211"/>
      <c r="B249" s="2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</row>
    <row r="250" spans="1:59" ht="12.75" customHeight="1">
      <c r="A250" s="211"/>
      <c r="B250" s="2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11"/>
      <c r="AK250" s="211"/>
      <c r="AL250" s="211"/>
      <c r="AM250" s="211"/>
      <c r="AN250" s="211"/>
      <c r="AO250" s="211"/>
      <c r="AP250" s="211"/>
      <c r="AQ250" s="211"/>
      <c r="AR250" s="211"/>
      <c r="AS250" s="211"/>
      <c r="AT250" s="211"/>
      <c r="AU250" s="211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</row>
    <row r="251" spans="1:59" ht="12.75" customHeight="1">
      <c r="A251" s="211"/>
      <c r="B251" s="2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11"/>
      <c r="AK251" s="211"/>
      <c r="AL251" s="211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</row>
    <row r="252" spans="1:59" ht="12.75" customHeight="1">
      <c r="A252" s="211"/>
      <c r="B252" s="2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  <c r="AM252" s="211"/>
      <c r="AN252" s="211"/>
      <c r="AO252" s="211"/>
      <c r="AP252" s="211"/>
      <c r="AQ252" s="211"/>
      <c r="AR252" s="211"/>
      <c r="AS252" s="211"/>
      <c r="AT252" s="211"/>
      <c r="AU252" s="211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</row>
    <row r="253" spans="1:59" ht="12.75" customHeight="1">
      <c r="A253" s="211"/>
      <c r="B253" s="2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11"/>
      <c r="AK253" s="211"/>
      <c r="AL253" s="211"/>
      <c r="AM253" s="211"/>
      <c r="AN253" s="211"/>
      <c r="AO253" s="211"/>
      <c r="AP253" s="211"/>
      <c r="AQ253" s="211"/>
      <c r="AR253" s="211"/>
      <c r="AS253" s="211"/>
      <c r="AT253" s="211"/>
      <c r="AU253" s="211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</row>
    <row r="254" spans="1:59" ht="12.75" customHeight="1">
      <c r="A254" s="211"/>
      <c r="B254" s="2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11"/>
      <c r="AK254" s="211"/>
      <c r="AL254" s="211"/>
      <c r="AM254" s="211"/>
      <c r="AN254" s="211"/>
      <c r="AO254" s="211"/>
      <c r="AP254" s="211"/>
      <c r="AQ254" s="211"/>
      <c r="AR254" s="211"/>
      <c r="AS254" s="211"/>
      <c r="AT254" s="211"/>
      <c r="AU254" s="211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</row>
    <row r="255" spans="1:59" ht="12.75" customHeight="1">
      <c r="A255" s="211"/>
      <c r="B255" s="2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11"/>
      <c r="AK255" s="211"/>
      <c r="AL255" s="211"/>
      <c r="AM255" s="211"/>
      <c r="AN255" s="211"/>
      <c r="AO255" s="211"/>
      <c r="AP255" s="211"/>
      <c r="AQ255" s="211"/>
      <c r="AR255" s="211"/>
      <c r="AS255" s="211"/>
      <c r="AT255" s="211"/>
      <c r="AU255" s="211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</row>
    <row r="256" spans="1:59" ht="12.75" customHeight="1">
      <c r="A256" s="211"/>
      <c r="B256" s="2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11"/>
      <c r="AK256" s="211"/>
      <c r="AL256" s="211"/>
      <c r="AM256" s="211"/>
      <c r="AN256" s="211"/>
      <c r="AO256" s="211"/>
      <c r="AP256" s="211"/>
      <c r="AQ256" s="211"/>
      <c r="AR256" s="211"/>
      <c r="AS256" s="211"/>
      <c r="AT256" s="211"/>
      <c r="AU256" s="211"/>
      <c r="AV256" s="211"/>
      <c r="AW256" s="211"/>
      <c r="AX256" s="211"/>
      <c r="AY256" s="211"/>
      <c r="AZ256" s="211"/>
      <c r="BA256" s="211"/>
      <c r="BB256" s="211"/>
      <c r="BC256" s="211"/>
      <c r="BD256" s="211"/>
      <c r="BE256" s="211"/>
      <c r="BF256" s="211"/>
      <c r="BG256" s="211"/>
    </row>
    <row r="257" spans="1:59" ht="12.75" customHeight="1">
      <c r="A257" s="211"/>
      <c r="B257" s="2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11"/>
      <c r="AK257" s="211"/>
      <c r="AL257" s="211"/>
      <c r="AM257" s="211"/>
      <c r="AN257" s="211"/>
      <c r="AO257" s="211"/>
      <c r="AP257" s="211"/>
      <c r="AQ257" s="211"/>
      <c r="AR257" s="211"/>
      <c r="AS257" s="211"/>
      <c r="AT257" s="211"/>
      <c r="AU257" s="211"/>
      <c r="AV257" s="211"/>
      <c r="AW257" s="211"/>
      <c r="AX257" s="211"/>
      <c r="AY257" s="211"/>
      <c r="AZ257" s="211"/>
      <c r="BA257" s="211"/>
      <c r="BB257" s="211"/>
      <c r="BC257" s="211"/>
      <c r="BD257" s="211"/>
      <c r="BE257" s="211"/>
      <c r="BF257" s="211"/>
      <c r="BG257" s="211"/>
    </row>
    <row r="258" spans="1:59" ht="12.75" customHeight="1">
      <c r="A258" s="211"/>
      <c r="B258" s="2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  <c r="AM258" s="211"/>
      <c r="AN258" s="211"/>
      <c r="AO258" s="211"/>
      <c r="AP258" s="211"/>
      <c r="AQ258" s="211"/>
      <c r="AR258" s="211"/>
      <c r="AS258" s="211"/>
      <c r="AT258" s="211"/>
      <c r="AU258" s="211"/>
      <c r="AV258" s="211"/>
      <c r="AW258" s="211"/>
      <c r="AX258" s="211"/>
      <c r="AY258" s="211"/>
      <c r="AZ258" s="211"/>
      <c r="BA258" s="211"/>
      <c r="BB258" s="211"/>
      <c r="BC258" s="211"/>
      <c r="BD258" s="211"/>
      <c r="BE258" s="211"/>
      <c r="BF258" s="211"/>
      <c r="BG258" s="211"/>
    </row>
    <row r="259" spans="1:59" ht="12.75" customHeight="1">
      <c r="A259" s="211"/>
      <c r="B259" s="2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1"/>
      <c r="AP259" s="211"/>
      <c r="AQ259" s="211"/>
      <c r="AR259" s="211"/>
      <c r="AS259" s="211"/>
      <c r="AT259" s="211"/>
      <c r="AU259" s="211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1"/>
      <c r="BF259" s="211"/>
      <c r="BG259" s="211"/>
    </row>
    <row r="260" spans="1:59" ht="12.75" customHeight="1">
      <c r="A260" s="211"/>
      <c r="B260" s="2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11"/>
      <c r="AK260" s="211"/>
      <c r="AL260" s="211"/>
      <c r="AM260" s="211"/>
      <c r="AN260" s="211"/>
      <c r="AO260" s="211"/>
      <c r="AP260" s="211"/>
      <c r="AQ260" s="211"/>
      <c r="AR260" s="211"/>
      <c r="AS260" s="211"/>
      <c r="AT260" s="211"/>
      <c r="AU260" s="211"/>
      <c r="AV260" s="211"/>
      <c r="AW260" s="211"/>
      <c r="AX260" s="211"/>
      <c r="AY260" s="211"/>
      <c r="AZ260" s="211"/>
      <c r="BA260" s="211"/>
      <c r="BB260" s="211"/>
      <c r="BC260" s="211"/>
      <c r="BD260" s="211"/>
      <c r="BE260" s="211"/>
      <c r="BF260" s="211"/>
      <c r="BG260" s="211"/>
    </row>
    <row r="261" spans="1:59" ht="12.75" customHeight="1">
      <c r="A261" s="211"/>
      <c r="B261" s="2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11"/>
      <c r="AK261" s="211"/>
      <c r="AL261" s="211"/>
      <c r="AM261" s="211"/>
      <c r="AN261" s="211"/>
      <c r="AO261" s="211"/>
      <c r="AP261" s="211"/>
      <c r="AQ261" s="211"/>
      <c r="AR261" s="211"/>
      <c r="AS261" s="211"/>
      <c r="AT261" s="211"/>
      <c r="AU261" s="211"/>
      <c r="AV261" s="211"/>
      <c r="AW261" s="211"/>
      <c r="AX261" s="211"/>
      <c r="AY261" s="211"/>
      <c r="AZ261" s="211"/>
      <c r="BA261" s="211"/>
      <c r="BB261" s="211"/>
      <c r="BC261" s="211"/>
      <c r="BD261" s="211"/>
      <c r="BE261" s="211"/>
      <c r="BF261" s="211"/>
      <c r="BG261" s="211"/>
    </row>
    <row r="262" spans="1:59" ht="12.75" customHeight="1">
      <c r="A262" s="211"/>
      <c r="B262" s="2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11"/>
      <c r="AK262" s="211"/>
      <c r="AL262" s="211"/>
      <c r="AM262" s="211"/>
      <c r="AN262" s="211"/>
      <c r="AO262" s="211"/>
      <c r="AP262" s="211"/>
      <c r="AQ262" s="211"/>
      <c r="AR262" s="211"/>
      <c r="AS262" s="211"/>
      <c r="AT262" s="211"/>
      <c r="AU262" s="211"/>
      <c r="AV262" s="211"/>
      <c r="AW262" s="211"/>
      <c r="AX262" s="211"/>
      <c r="AY262" s="211"/>
      <c r="AZ262" s="211"/>
      <c r="BA262" s="211"/>
      <c r="BB262" s="211"/>
      <c r="BC262" s="211"/>
      <c r="BD262" s="211"/>
      <c r="BE262" s="211"/>
      <c r="BF262" s="211"/>
      <c r="BG262" s="211"/>
    </row>
    <row r="263" spans="1:59" ht="12.75" customHeight="1">
      <c r="A263" s="211"/>
      <c r="B263" s="2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11"/>
      <c r="AK263" s="211"/>
      <c r="AL263" s="211"/>
      <c r="AM263" s="211"/>
      <c r="AN263" s="211"/>
      <c r="AO263" s="211"/>
      <c r="AP263" s="211"/>
      <c r="AQ263" s="211"/>
      <c r="AR263" s="211"/>
      <c r="AS263" s="211"/>
      <c r="AT263" s="211"/>
      <c r="AU263" s="211"/>
      <c r="AV263" s="211"/>
      <c r="AW263" s="211"/>
      <c r="AX263" s="211"/>
      <c r="AY263" s="211"/>
      <c r="AZ263" s="211"/>
      <c r="BA263" s="211"/>
      <c r="BB263" s="211"/>
      <c r="BC263" s="211"/>
      <c r="BD263" s="211"/>
      <c r="BE263" s="211"/>
      <c r="BF263" s="211"/>
      <c r="BG263" s="211"/>
    </row>
    <row r="264" spans="1:59" ht="12.75" customHeight="1">
      <c r="A264" s="211"/>
      <c r="B264" s="2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11"/>
      <c r="AK264" s="211"/>
      <c r="AL264" s="211"/>
      <c r="AM264" s="211"/>
      <c r="AN264" s="211"/>
      <c r="AO264" s="211"/>
      <c r="AP264" s="211"/>
      <c r="AQ264" s="211"/>
      <c r="AR264" s="211"/>
      <c r="AS264" s="211"/>
      <c r="AT264" s="211"/>
      <c r="AU264" s="211"/>
      <c r="AV264" s="211"/>
      <c r="AW264" s="211"/>
      <c r="AX264" s="211"/>
      <c r="AY264" s="211"/>
      <c r="AZ264" s="211"/>
      <c r="BA264" s="211"/>
      <c r="BB264" s="211"/>
      <c r="BC264" s="211"/>
      <c r="BD264" s="211"/>
      <c r="BE264" s="211"/>
      <c r="BF264" s="211"/>
      <c r="BG264" s="211"/>
    </row>
    <row r="265" spans="1:59" ht="12.75" customHeight="1">
      <c r="A265" s="211"/>
      <c r="B265" s="2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  <c r="AE265" s="211"/>
      <c r="AF265" s="211"/>
      <c r="AG265" s="211"/>
      <c r="AH265" s="211"/>
      <c r="AI265" s="211"/>
      <c r="AJ265" s="211"/>
      <c r="AK265" s="211"/>
      <c r="AL265" s="211"/>
      <c r="AM265" s="211"/>
      <c r="AN265" s="211"/>
      <c r="AO265" s="211"/>
      <c r="AP265" s="211"/>
      <c r="AQ265" s="211"/>
      <c r="AR265" s="211"/>
      <c r="AS265" s="211"/>
      <c r="AT265" s="211"/>
      <c r="AU265" s="211"/>
      <c r="AV265" s="211"/>
      <c r="AW265" s="211"/>
      <c r="AX265" s="211"/>
      <c r="AY265" s="211"/>
      <c r="AZ265" s="211"/>
      <c r="BA265" s="211"/>
      <c r="BB265" s="211"/>
      <c r="BC265" s="211"/>
      <c r="BD265" s="211"/>
      <c r="BE265" s="211"/>
      <c r="BF265" s="211"/>
      <c r="BG265" s="211"/>
    </row>
    <row r="266" spans="1:59" ht="12.75" customHeight="1">
      <c r="A266" s="211"/>
      <c r="B266" s="2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11"/>
      <c r="AK266" s="211"/>
      <c r="AL266" s="211"/>
      <c r="AM266" s="211"/>
      <c r="AN266" s="211"/>
      <c r="AO266" s="211"/>
      <c r="AP266" s="211"/>
      <c r="AQ266" s="211"/>
      <c r="AR266" s="211"/>
      <c r="AS266" s="211"/>
      <c r="AT266" s="211"/>
      <c r="AU266" s="211"/>
      <c r="AV266" s="211"/>
      <c r="AW266" s="211"/>
      <c r="AX266" s="211"/>
      <c r="AY266" s="211"/>
      <c r="AZ266" s="211"/>
      <c r="BA266" s="211"/>
      <c r="BB266" s="211"/>
      <c r="BC266" s="211"/>
      <c r="BD266" s="211"/>
      <c r="BE266" s="211"/>
      <c r="BF266" s="211"/>
      <c r="BG266" s="211"/>
    </row>
    <row r="267" spans="1:59" ht="12.75" customHeight="1">
      <c r="A267" s="211"/>
      <c r="B267" s="2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211"/>
      <c r="AH267" s="211"/>
      <c r="AI267" s="211"/>
      <c r="AJ267" s="211"/>
      <c r="AK267" s="211"/>
      <c r="AL267" s="211"/>
      <c r="AM267" s="211"/>
      <c r="AN267" s="211"/>
      <c r="AO267" s="211"/>
      <c r="AP267" s="211"/>
      <c r="AQ267" s="211"/>
      <c r="AR267" s="211"/>
      <c r="AS267" s="211"/>
      <c r="AT267" s="211"/>
      <c r="AU267" s="211"/>
      <c r="AV267" s="211"/>
      <c r="AW267" s="211"/>
      <c r="AX267" s="211"/>
      <c r="AY267" s="211"/>
      <c r="AZ267" s="211"/>
      <c r="BA267" s="211"/>
      <c r="BB267" s="211"/>
      <c r="BC267" s="211"/>
      <c r="BD267" s="211"/>
      <c r="BE267" s="211"/>
      <c r="BF267" s="211"/>
      <c r="BG267" s="211"/>
    </row>
    <row r="268" spans="1:59" ht="12.75" customHeight="1">
      <c r="A268" s="211"/>
      <c r="B268" s="2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11"/>
      <c r="AK268" s="211"/>
      <c r="AL268" s="211"/>
      <c r="AM268" s="211"/>
      <c r="AN268" s="211"/>
      <c r="AO268" s="211"/>
      <c r="AP268" s="211"/>
      <c r="AQ268" s="211"/>
      <c r="AR268" s="211"/>
      <c r="AS268" s="211"/>
      <c r="AT268" s="211"/>
      <c r="AU268" s="211"/>
      <c r="AV268" s="211"/>
      <c r="AW268" s="211"/>
      <c r="AX268" s="211"/>
      <c r="AY268" s="211"/>
      <c r="AZ268" s="211"/>
      <c r="BA268" s="211"/>
      <c r="BB268" s="211"/>
      <c r="BC268" s="211"/>
      <c r="BD268" s="211"/>
      <c r="BE268" s="211"/>
      <c r="BF268" s="211"/>
      <c r="BG268" s="211"/>
    </row>
    <row r="269" spans="1:59" ht="12.75" customHeight="1">
      <c r="A269" s="211"/>
      <c r="B269" s="2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  <c r="AE269" s="211"/>
      <c r="AF269" s="211"/>
      <c r="AG269" s="211"/>
      <c r="AH269" s="211"/>
      <c r="AI269" s="211"/>
      <c r="AJ269" s="211"/>
      <c r="AK269" s="211"/>
      <c r="AL269" s="211"/>
      <c r="AM269" s="211"/>
      <c r="AN269" s="211"/>
      <c r="AO269" s="211"/>
      <c r="AP269" s="211"/>
      <c r="AQ269" s="211"/>
      <c r="AR269" s="211"/>
      <c r="AS269" s="211"/>
      <c r="AT269" s="211"/>
      <c r="AU269" s="211"/>
      <c r="AV269" s="211"/>
      <c r="AW269" s="211"/>
      <c r="AX269" s="211"/>
      <c r="AY269" s="211"/>
      <c r="AZ269" s="211"/>
      <c r="BA269" s="211"/>
      <c r="BB269" s="211"/>
      <c r="BC269" s="211"/>
      <c r="BD269" s="211"/>
      <c r="BE269" s="211"/>
      <c r="BF269" s="211"/>
      <c r="BG269" s="211"/>
    </row>
    <row r="270" spans="1:59" ht="12.75" customHeight="1">
      <c r="A270" s="211"/>
      <c r="B270" s="2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211"/>
      <c r="AH270" s="211"/>
      <c r="AI270" s="211"/>
      <c r="AJ270" s="211"/>
      <c r="AK270" s="211"/>
      <c r="AL270" s="211"/>
      <c r="AM270" s="211"/>
      <c r="AN270" s="211"/>
      <c r="AO270" s="211"/>
      <c r="AP270" s="211"/>
      <c r="AQ270" s="211"/>
      <c r="AR270" s="211"/>
      <c r="AS270" s="211"/>
      <c r="AT270" s="211"/>
      <c r="AU270" s="211"/>
      <c r="AV270" s="211"/>
      <c r="AW270" s="211"/>
      <c r="AX270" s="211"/>
      <c r="AY270" s="211"/>
      <c r="AZ270" s="211"/>
      <c r="BA270" s="211"/>
      <c r="BB270" s="211"/>
      <c r="BC270" s="211"/>
      <c r="BD270" s="211"/>
      <c r="BE270" s="211"/>
      <c r="BF270" s="211"/>
      <c r="BG270" s="211"/>
    </row>
    <row r="271" spans="1:59" ht="12.75" customHeight="1">
      <c r="A271" s="211"/>
      <c r="B271" s="2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211"/>
      <c r="AH271" s="211"/>
      <c r="AI271" s="211"/>
      <c r="AJ271" s="211"/>
      <c r="AK271" s="211"/>
      <c r="AL271" s="211"/>
      <c r="AM271" s="211"/>
      <c r="AN271" s="211"/>
      <c r="AO271" s="211"/>
      <c r="AP271" s="211"/>
      <c r="AQ271" s="211"/>
      <c r="AR271" s="211"/>
      <c r="AS271" s="211"/>
      <c r="AT271" s="211"/>
      <c r="AU271" s="211"/>
      <c r="AV271" s="211"/>
      <c r="AW271" s="211"/>
      <c r="AX271" s="211"/>
      <c r="AY271" s="211"/>
      <c r="AZ271" s="211"/>
      <c r="BA271" s="211"/>
      <c r="BB271" s="211"/>
      <c r="BC271" s="211"/>
      <c r="BD271" s="211"/>
      <c r="BE271" s="211"/>
      <c r="BF271" s="211"/>
      <c r="BG271" s="211"/>
    </row>
    <row r="272" spans="1:59" ht="12.75" customHeight="1">
      <c r="A272" s="211"/>
      <c r="B272" s="2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</row>
    <row r="273" spans="1:59" ht="12.75" customHeight="1">
      <c r="A273" s="211"/>
      <c r="B273" s="2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11"/>
      <c r="AK273" s="211"/>
      <c r="AL273" s="211"/>
      <c r="AM273" s="211"/>
      <c r="AN273" s="211"/>
      <c r="AO273" s="211"/>
      <c r="AP273" s="211"/>
      <c r="AQ273" s="211"/>
      <c r="AR273" s="211"/>
      <c r="AS273" s="211"/>
      <c r="AT273" s="211"/>
      <c r="AU273" s="211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</row>
    <row r="274" spans="1:59" ht="12.75" customHeight="1">
      <c r="A274" s="211"/>
      <c r="B274" s="2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11"/>
      <c r="AK274" s="211"/>
      <c r="AL274" s="211"/>
      <c r="AM274" s="211"/>
      <c r="AN274" s="211"/>
      <c r="AO274" s="211"/>
      <c r="AP274" s="211"/>
      <c r="AQ274" s="211"/>
      <c r="AR274" s="211"/>
      <c r="AS274" s="211"/>
      <c r="AT274" s="211"/>
      <c r="AU274" s="211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</row>
    <row r="275" spans="1:59" ht="12.75" customHeight="1">
      <c r="A275" s="211"/>
      <c r="B275" s="2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</row>
    <row r="276" spans="1:59" ht="12.75" customHeight="1">
      <c r="A276" s="211"/>
      <c r="B276" s="2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11"/>
      <c r="AK276" s="211"/>
      <c r="AL276" s="211"/>
      <c r="AM276" s="211"/>
      <c r="AN276" s="211"/>
      <c r="AO276" s="211"/>
      <c r="AP276" s="211"/>
      <c r="AQ276" s="211"/>
      <c r="AR276" s="211"/>
      <c r="AS276" s="211"/>
      <c r="AT276" s="211"/>
      <c r="AU276" s="211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</row>
    <row r="277" spans="1:59" ht="12.75" customHeight="1">
      <c r="A277" s="211"/>
      <c r="B277" s="2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211"/>
      <c r="AH277" s="211"/>
      <c r="AI277" s="211"/>
      <c r="AJ277" s="211"/>
      <c r="AK277" s="211"/>
      <c r="AL277" s="211"/>
      <c r="AM277" s="211"/>
      <c r="AN277" s="211"/>
      <c r="AO277" s="211"/>
      <c r="AP277" s="211"/>
      <c r="AQ277" s="211"/>
      <c r="AR277" s="211"/>
      <c r="AS277" s="211"/>
      <c r="AT277" s="211"/>
      <c r="AU277" s="211"/>
      <c r="AV277" s="211"/>
      <c r="AW277" s="211"/>
      <c r="AX277" s="211"/>
      <c r="AY277" s="211"/>
      <c r="AZ277" s="211"/>
      <c r="BA277" s="211"/>
      <c r="BB277" s="211"/>
      <c r="BC277" s="211"/>
      <c r="BD277" s="211"/>
      <c r="BE277" s="211"/>
      <c r="BF277" s="211"/>
      <c r="BG277" s="211"/>
    </row>
    <row r="278" spans="1:59" ht="12.75" customHeight="1">
      <c r="A278" s="211"/>
      <c r="B278" s="2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211"/>
      <c r="AH278" s="211"/>
      <c r="AI278" s="211"/>
      <c r="AJ278" s="211"/>
      <c r="AK278" s="211"/>
      <c r="AL278" s="211"/>
      <c r="AM278" s="211"/>
      <c r="AN278" s="211"/>
      <c r="AO278" s="211"/>
      <c r="AP278" s="211"/>
      <c r="AQ278" s="211"/>
      <c r="AR278" s="211"/>
      <c r="AS278" s="211"/>
      <c r="AT278" s="211"/>
      <c r="AU278" s="211"/>
      <c r="AV278" s="211"/>
      <c r="AW278" s="211"/>
      <c r="AX278" s="211"/>
      <c r="AY278" s="211"/>
      <c r="AZ278" s="211"/>
      <c r="BA278" s="211"/>
      <c r="BB278" s="211"/>
      <c r="BC278" s="211"/>
      <c r="BD278" s="211"/>
      <c r="BE278" s="211"/>
      <c r="BF278" s="211"/>
      <c r="BG278" s="211"/>
    </row>
    <row r="279" spans="1:59" ht="12.75" customHeight="1">
      <c r="A279" s="211"/>
      <c r="B279" s="2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11"/>
      <c r="AK279" s="211"/>
      <c r="AL279" s="211"/>
      <c r="AM279" s="211"/>
      <c r="AN279" s="211"/>
      <c r="AO279" s="211"/>
      <c r="AP279" s="211"/>
      <c r="AQ279" s="211"/>
      <c r="AR279" s="211"/>
      <c r="AS279" s="211"/>
      <c r="AT279" s="211"/>
      <c r="AU279" s="211"/>
      <c r="AV279" s="211"/>
      <c r="AW279" s="211"/>
      <c r="AX279" s="211"/>
      <c r="AY279" s="211"/>
      <c r="AZ279" s="211"/>
      <c r="BA279" s="211"/>
      <c r="BB279" s="211"/>
      <c r="BC279" s="211"/>
      <c r="BD279" s="211"/>
      <c r="BE279" s="211"/>
      <c r="BF279" s="211"/>
      <c r="BG279" s="211"/>
    </row>
    <row r="280" spans="1:59" ht="12.75" customHeight="1">
      <c r="A280" s="211"/>
      <c r="B280" s="2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  <c r="AE280" s="211"/>
      <c r="AF280" s="211"/>
      <c r="AG280" s="211"/>
      <c r="AH280" s="211"/>
      <c r="AI280" s="211"/>
      <c r="AJ280" s="211"/>
      <c r="AK280" s="211"/>
      <c r="AL280" s="211"/>
      <c r="AM280" s="211"/>
      <c r="AN280" s="211"/>
      <c r="AO280" s="211"/>
      <c r="AP280" s="211"/>
      <c r="AQ280" s="211"/>
      <c r="AR280" s="211"/>
      <c r="AS280" s="211"/>
      <c r="AT280" s="211"/>
      <c r="AU280" s="211"/>
      <c r="AV280" s="211"/>
      <c r="AW280" s="211"/>
      <c r="AX280" s="211"/>
      <c r="AY280" s="211"/>
      <c r="AZ280" s="211"/>
      <c r="BA280" s="211"/>
      <c r="BB280" s="211"/>
      <c r="BC280" s="211"/>
      <c r="BD280" s="211"/>
      <c r="BE280" s="211"/>
      <c r="BF280" s="211"/>
      <c r="BG280" s="211"/>
    </row>
    <row r="281" spans="1:59" ht="12.75" customHeight="1">
      <c r="A281" s="211"/>
      <c r="B281" s="2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  <c r="AH281" s="211"/>
      <c r="AI281" s="211"/>
      <c r="AJ281" s="211"/>
      <c r="AK281" s="211"/>
      <c r="AL281" s="211"/>
      <c r="AM281" s="211"/>
      <c r="AN281" s="211"/>
      <c r="AO281" s="211"/>
      <c r="AP281" s="211"/>
      <c r="AQ281" s="211"/>
      <c r="AR281" s="211"/>
      <c r="AS281" s="211"/>
      <c r="AT281" s="211"/>
      <c r="AU281" s="211"/>
      <c r="AV281" s="211"/>
      <c r="AW281" s="211"/>
      <c r="AX281" s="211"/>
      <c r="AY281" s="211"/>
      <c r="AZ281" s="211"/>
      <c r="BA281" s="211"/>
      <c r="BB281" s="211"/>
      <c r="BC281" s="211"/>
      <c r="BD281" s="211"/>
      <c r="BE281" s="211"/>
      <c r="BF281" s="211"/>
      <c r="BG281" s="211"/>
    </row>
    <row r="282" spans="1:59" ht="12.75" customHeight="1">
      <c r="A282" s="211"/>
      <c r="B282" s="2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  <c r="AH282" s="211"/>
      <c r="AI282" s="211"/>
      <c r="AJ282" s="211"/>
      <c r="AK282" s="211"/>
      <c r="AL282" s="211"/>
      <c r="AM282" s="211"/>
      <c r="AN282" s="211"/>
      <c r="AO282" s="211"/>
      <c r="AP282" s="211"/>
      <c r="AQ282" s="211"/>
      <c r="AR282" s="211"/>
      <c r="AS282" s="211"/>
      <c r="AT282" s="211"/>
      <c r="AU282" s="211"/>
      <c r="AV282" s="211"/>
      <c r="AW282" s="211"/>
      <c r="AX282" s="211"/>
      <c r="AY282" s="211"/>
      <c r="AZ282" s="211"/>
      <c r="BA282" s="211"/>
      <c r="BB282" s="211"/>
      <c r="BC282" s="211"/>
      <c r="BD282" s="211"/>
      <c r="BE282" s="211"/>
      <c r="BF282" s="211"/>
      <c r="BG282" s="211"/>
    </row>
    <row r="283" spans="1:59" ht="12.75" customHeight="1">
      <c r="A283" s="211"/>
      <c r="B283" s="2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11"/>
      <c r="AK283" s="211"/>
      <c r="AL283" s="211"/>
      <c r="AM283" s="211"/>
      <c r="AN283" s="211"/>
      <c r="AO283" s="211"/>
      <c r="AP283" s="211"/>
      <c r="AQ283" s="211"/>
      <c r="AR283" s="211"/>
      <c r="AS283" s="211"/>
      <c r="AT283" s="211"/>
      <c r="AU283" s="211"/>
      <c r="AV283" s="211"/>
      <c r="AW283" s="211"/>
      <c r="AX283" s="211"/>
      <c r="AY283" s="211"/>
      <c r="AZ283" s="211"/>
      <c r="BA283" s="211"/>
      <c r="BB283" s="211"/>
      <c r="BC283" s="211"/>
      <c r="BD283" s="211"/>
      <c r="BE283" s="211"/>
      <c r="BF283" s="211"/>
      <c r="BG283" s="211"/>
    </row>
    <row r="284" spans="1:59" ht="12.75" customHeight="1">
      <c r="A284" s="211"/>
      <c r="B284" s="2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11"/>
      <c r="AK284" s="211"/>
      <c r="AL284" s="211"/>
      <c r="AM284" s="211"/>
      <c r="AN284" s="211"/>
      <c r="AO284" s="211"/>
      <c r="AP284" s="211"/>
      <c r="AQ284" s="211"/>
      <c r="AR284" s="211"/>
      <c r="AS284" s="211"/>
      <c r="AT284" s="211"/>
      <c r="AU284" s="211"/>
      <c r="AV284" s="211"/>
      <c r="AW284" s="211"/>
      <c r="AX284" s="211"/>
      <c r="AY284" s="211"/>
      <c r="AZ284" s="211"/>
      <c r="BA284" s="211"/>
      <c r="BB284" s="211"/>
      <c r="BC284" s="211"/>
      <c r="BD284" s="211"/>
      <c r="BE284" s="211"/>
      <c r="BF284" s="211"/>
      <c r="BG284" s="211"/>
    </row>
    <row r="285" spans="1:59" ht="12.75" customHeight="1">
      <c r="A285" s="211"/>
      <c r="B285" s="2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11"/>
      <c r="AK285" s="211"/>
      <c r="AL285" s="211"/>
      <c r="AM285" s="211"/>
      <c r="AN285" s="211"/>
      <c r="AO285" s="211"/>
      <c r="AP285" s="211"/>
      <c r="AQ285" s="211"/>
      <c r="AR285" s="211"/>
      <c r="AS285" s="211"/>
      <c r="AT285" s="211"/>
      <c r="AU285" s="211"/>
      <c r="AV285" s="211"/>
      <c r="AW285" s="211"/>
      <c r="AX285" s="211"/>
      <c r="AY285" s="211"/>
      <c r="AZ285" s="211"/>
      <c r="BA285" s="211"/>
      <c r="BB285" s="211"/>
      <c r="BC285" s="211"/>
      <c r="BD285" s="211"/>
      <c r="BE285" s="211"/>
      <c r="BF285" s="211"/>
      <c r="BG285" s="211"/>
    </row>
    <row r="286" spans="1:59" ht="12.75" customHeight="1">
      <c r="A286" s="211"/>
      <c r="B286" s="2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</row>
    <row r="287" spans="1:59" ht="12.75" customHeight="1">
      <c r="A287" s="211"/>
      <c r="B287" s="2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</row>
    <row r="288" spans="1:59" ht="12.75" customHeight="1">
      <c r="A288" s="211"/>
      <c r="B288" s="2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</row>
    <row r="289" spans="1:59" ht="12.75" customHeight="1">
      <c r="A289" s="211"/>
      <c r="B289" s="2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</row>
    <row r="290" spans="1:59" ht="12.75" customHeight="1">
      <c r="A290" s="211"/>
      <c r="B290" s="2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</row>
    <row r="291" spans="1:59" ht="12.75" customHeight="1">
      <c r="A291" s="211"/>
      <c r="B291" s="2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</row>
    <row r="292" spans="1:59" ht="12.75" customHeight="1">
      <c r="A292" s="211"/>
      <c r="B292" s="2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</row>
    <row r="293" spans="1:59" ht="12.75" customHeight="1">
      <c r="A293" s="211"/>
      <c r="B293" s="2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1"/>
      <c r="AP293" s="211"/>
      <c r="AQ293" s="211"/>
      <c r="AR293" s="211"/>
      <c r="AS293" s="211"/>
      <c r="AT293" s="211"/>
      <c r="AU293" s="211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</row>
    <row r="294" spans="1:59" ht="12.75" customHeight="1">
      <c r="A294" s="211"/>
      <c r="B294" s="2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</row>
    <row r="295" spans="1:59" ht="12.75" customHeight="1">
      <c r="A295" s="211"/>
      <c r="B295" s="2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</row>
    <row r="296" spans="1:59" ht="12.75" customHeight="1">
      <c r="A296" s="211"/>
      <c r="B296" s="2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11"/>
      <c r="AK296" s="211"/>
      <c r="AL296" s="211"/>
      <c r="AM296" s="211"/>
      <c r="AN296" s="211"/>
      <c r="AO296" s="211"/>
      <c r="AP296" s="211"/>
      <c r="AQ296" s="211"/>
      <c r="AR296" s="211"/>
      <c r="AS296" s="211"/>
      <c r="AT296" s="211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</row>
    <row r="297" spans="1:59" ht="12.75" customHeight="1">
      <c r="A297" s="211"/>
      <c r="B297" s="2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11"/>
      <c r="AK297" s="211"/>
      <c r="AL297" s="211"/>
      <c r="AM297" s="211"/>
      <c r="AN297" s="211"/>
      <c r="AO297" s="211"/>
      <c r="AP297" s="211"/>
      <c r="AQ297" s="211"/>
      <c r="AR297" s="211"/>
      <c r="AS297" s="211"/>
      <c r="AT297" s="211"/>
      <c r="AU297" s="211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</row>
    <row r="298" spans="1:59" ht="12.75" customHeight="1">
      <c r="A298" s="211"/>
      <c r="B298" s="2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1"/>
      <c r="AP298" s="211"/>
      <c r="AQ298" s="211"/>
      <c r="AR298" s="211"/>
      <c r="AS298" s="211"/>
      <c r="AT298" s="211"/>
      <c r="AU298" s="211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</row>
    <row r="299" spans="1:59" ht="12.75" customHeight="1">
      <c r="A299" s="211"/>
      <c r="B299" s="2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1"/>
      <c r="AP299" s="211"/>
      <c r="AQ299" s="211"/>
      <c r="AR299" s="211"/>
      <c r="AS299" s="211"/>
      <c r="AT299" s="211"/>
      <c r="AU299" s="211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</row>
    <row r="300" spans="1:59" ht="12.75" customHeight="1">
      <c r="A300" s="211"/>
      <c r="B300" s="2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</row>
    <row r="301" spans="1:59" ht="12.75" customHeight="1">
      <c r="A301" s="211"/>
      <c r="B301" s="2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</row>
    <row r="302" spans="1:59" ht="12.75" customHeight="1">
      <c r="A302" s="211"/>
      <c r="B302" s="2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</row>
    <row r="303" spans="1:59" ht="12.75" customHeight="1">
      <c r="A303" s="211"/>
      <c r="B303" s="2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</row>
    <row r="304" spans="1:59" ht="12.75" customHeight="1">
      <c r="A304" s="211"/>
      <c r="B304" s="2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</row>
    <row r="305" spans="1:59" ht="12.75" customHeight="1">
      <c r="A305" s="211"/>
      <c r="B305" s="2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</row>
    <row r="306" spans="1:59" ht="12.75" customHeight="1">
      <c r="A306" s="211"/>
      <c r="B306" s="2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</row>
    <row r="307" spans="1:59" ht="12.75" customHeight="1">
      <c r="A307" s="211"/>
      <c r="B307" s="2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</row>
    <row r="308" spans="1:59" ht="12.75" customHeight="1">
      <c r="A308" s="211"/>
      <c r="B308" s="2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</row>
    <row r="309" spans="1:59" ht="12.75" customHeight="1">
      <c r="A309" s="211"/>
      <c r="B309" s="2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</row>
    <row r="310" spans="1:59" ht="12.75" customHeight="1">
      <c r="A310" s="211"/>
      <c r="B310" s="2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</row>
    <row r="311" spans="1:59" ht="12.75" customHeight="1">
      <c r="A311" s="211"/>
      <c r="B311" s="2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1"/>
      <c r="AP311" s="211"/>
      <c r="AQ311" s="211"/>
      <c r="AR311" s="211"/>
      <c r="AS311" s="211"/>
      <c r="AT311" s="211"/>
      <c r="AU311" s="211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</row>
    <row r="312" spans="1:59" ht="12.75" customHeight="1">
      <c r="A312" s="211"/>
      <c r="B312" s="2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1"/>
      <c r="AP312" s="211"/>
      <c r="AQ312" s="211"/>
      <c r="AR312" s="211"/>
      <c r="AS312" s="211"/>
      <c r="AT312" s="211"/>
      <c r="AU312" s="211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</row>
    <row r="313" spans="1:59" ht="12.75" customHeight="1">
      <c r="A313" s="211"/>
      <c r="B313" s="2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1"/>
      <c r="AP313" s="211"/>
      <c r="AQ313" s="211"/>
      <c r="AR313" s="211"/>
      <c r="AS313" s="211"/>
      <c r="AT313" s="211"/>
      <c r="AU313" s="211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</row>
    <row r="314" spans="1:59" ht="12.75" customHeight="1">
      <c r="A314" s="211"/>
      <c r="B314" s="2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</row>
    <row r="315" spans="1:59" ht="12.75" customHeight="1">
      <c r="A315" s="211"/>
      <c r="B315" s="2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</row>
    <row r="316" spans="1:59" ht="12.75" customHeight="1">
      <c r="A316" s="211"/>
      <c r="B316" s="2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</row>
    <row r="317" spans="1:59" ht="12.75" customHeight="1">
      <c r="A317" s="211"/>
      <c r="B317" s="2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</row>
    <row r="318" spans="1:59" ht="12.75" customHeight="1">
      <c r="A318" s="211"/>
      <c r="B318" s="2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</row>
    <row r="319" spans="1:59" ht="12.75" customHeight="1">
      <c r="A319" s="211"/>
      <c r="B319" s="2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  <c r="AT319" s="211"/>
      <c r="AU319" s="211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</row>
    <row r="320" spans="1:59" ht="12.75" customHeight="1">
      <c r="A320" s="211"/>
      <c r="B320" s="2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1"/>
      <c r="AP320" s="211"/>
      <c r="AQ320" s="211"/>
      <c r="AR320" s="211"/>
      <c r="AS320" s="211"/>
      <c r="AT320" s="211"/>
      <c r="AU320" s="211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</row>
    <row r="321" spans="1:59" ht="12.75" customHeight="1">
      <c r="A321" s="211"/>
      <c r="B321" s="2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1"/>
      <c r="AP321" s="211"/>
      <c r="AQ321" s="211"/>
      <c r="AR321" s="211"/>
      <c r="AS321" s="211"/>
      <c r="AT321" s="211"/>
      <c r="AU321" s="211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</row>
    <row r="322" spans="1:59" ht="12.75" customHeight="1">
      <c r="A322" s="211"/>
      <c r="B322" s="2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</row>
    <row r="323" spans="1:59" ht="12.75" customHeight="1">
      <c r="A323" s="211"/>
      <c r="B323" s="2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</row>
    <row r="324" spans="1:59" ht="12.75" customHeight="1">
      <c r="A324" s="211"/>
      <c r="B324" s="2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</row>
    <row r="325" spans="1:59" ht="12.75" customHeight="1">
      <c r="A325" s="211"/>
      <c r="B325" s="2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1"/>
      <c r="AP325" s="211"/>
      <c r="AQ325" s="211"/>
      <c r="AR325" s="211"/>
      <c r="AS325" s="211"/>
      <c r="AT325" s="211"/>
      <c r="AU325" s="211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</row>
    <row r="326" spans="1:59" ht="12.75" customHeight="1">
      <c r="A326" s="211"/>
      <c r="B326" s="2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1"/>
      <c r="AP326" s="211"/>
      <c r="AQ326" s="211"/>
      <c r="AR326" s="211"/>
      <c r="AS326" s="211"/>
      <c r="AT326" s="211"/>
      <c r="AU326" s="211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</row>
    <row r="327" spans="1:59" ht="12.75" customHeight="1">
      <c r="A327" s="211"/>
      <c r="B327" s="2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1"/>
      <c r="AP327" s="211"/>
      <c r="AQ327" s="211"/>
      <c r="AR327" s="211"/>
      <c r="AS327" s="211"/>
      <c r="AT327" s="211"/>
      <c r="AU327" s="211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</row>
    <row r="328" spans="1:59" ht="12.75" customHeight="1">
      <c r="A328" s="211"/>
      <c r="B328" s="2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</row>
    <row r="329" spans="1:59" ht="12.75" customHeight="1">
      <c r="A329" s="211"/>
      <c r="B329" s="2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</row>
    <row r="330" spans="1:59" ht="12.75" customHeight="1">
      <c r="A330" s="211"/>
      <c r="B330" s="2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</row>
    <row r="331" spans="1:59" ht="12.75" customHeight="1">
      <c r="A331" s="211"/>
      <c r="B331" s="2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</row>
    <row r="332" spans="1:59" ht="12.75" customHeight="1">
      <c r="A332" s="211"/>
      <c r="B332" s="2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</row>
    <row r="333" spans="1:59" ht="12.75" customHeight="1">
      <c r="A333" s="211"/>
      <c r="B333" s="2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1"/>
      <c r="AT333" s="211"/>
      <c r="AU333" s="211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</row>
    <row r="334" spans="1:59" ht="12.75" customHeight="1">
      <c r="A334" s="211"/>
      <c r="B334" s="2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</row>
    <row r="335" spans="1:59" ht="12.75" customHeight="1">
      <c r="A335" s="211"/>
      <c r="B335" s="2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</row>
    <row r="336" spans="1:59" ht="12.75" customHeight="1">
      <c r="A336" s="211"/>
      <c r="B336" s="2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</row>
    <row r="337" spans="1:59" ht="12.75" customHeight="1">
      <c r="A337" s="211"/>
      <c r="B337" s="2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</row>
    <row r="338" spans="1:59" ht="12.75" customHeight="1">
      <c r="A338" s="211"/>
      <c r="B338" s="2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</row>
    <row r="339" spans="1:59" ht="12.75" customHeight="1">
      <c r="A339" s="211"/>
      <c r="B339" s="2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</row>
    <row r="340" spans="1:59" ht="12.75" customHeight="1">
      <c r="A340" s="211"/>
      <c r="B340" s="2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</row>
    <row r="341" spans="1:59" ht="12.75" customHeight="1">
      <c r="A341" s="211"/>
      <c r="B341" s="2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</row>
    <row r="342" spans="1:59" ht="12.75" customHeight="1">
      <c r="A342" s="211"/>
      <c r="B342" s="2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</row>
    <row r="343" spans="1:59" ht="12.75" customHeight="1">
      <c r="A343" s="211"/>
      <c r="B343" s="2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</row>
    <row r="344" spans="1:59" ht="12.75" customHeight="1">
      <c r="A344" s="211"/>
      <c r="B344" s="2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</row>
    <row r="345" spans="1:59" ht="12.75" customHeight="1">
      <c r="A345" s="211"/>
      <c r="B345" s="2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</row>
    <row r="346" spans="1:59" ht="12.75" customHeight="1">
      <c r="A346" s="211"/>
      <c r="B346" s="2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</row>
    <row r="347" spans="1:59" ht="12.75" customHeight="1">
      <c r="A347" s="211"/>
      <c r="B347" s="2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  <c r="AT347" s="211"/>
      <c r="AU347" s="211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</row>
    <row r="348" spans="1:59" ht="12.75" customHeight="1">
      <c r="A348" s="211"/>
      <c r="B348" s="2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1"/>
      <c r="AP348" s="211"/>
      <c r="AQ348" s="211"/>
      <c r="AR348" s="211"/>
      <c r="AS348" s="211"/>
      <c r="AT348" s="211"/>
      <c r="AU348" s="211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</row>
    <row r="349" spans="1:59" ht="12.75" customHeight="1">
      <c r="A349" s="211"/>
      <c r="B349" s="2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1"/>
      <c r="AP349" s="211"/>
      <c r="AQ349" s="211"/>
      <c r="AR349" s="211"/>
      <c r="AS349" s="211"/>
      <c r="AT349" s="211"/>
      <c r="AU349" s="211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</row>
    <row r="350" spans="1:59" ht="12.75" customHeight="1">
      <c r="A350" s="211"/>
      <c r="B350" s="2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</row>
    <row r="351" spans="1:59" ht="12.75" customHeight="1">
      <c r="A351" s="211"/>
      <c r="B351" s="2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</row>
    <row r="352" spans="1:59" ht="12.75" customHeight="1">
      <c r="A352" s="211"/>
      <c r="B352" s="2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1"/>
      <c r="AP352" s="211"/>
      <c r="AQ352" s="211"/>
      <c r="AR352" s="211"/>
      <c r="AS352" s="211"/>
      <c r="AT352" s="211"/>
      <c r="AU352" s="211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</row>
    <row r="353" spans="1:59" ht="12.75" customHeight="1">
      <c r="A353" s="211"/>
      <c r="B353" s="2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1"/>
      <c r="AP353" s="211"/>
      <c r="AQ353" s="211"/>
      <c r="AR353" s="211"/>
      <c r="AS353" s="211"/>
      <c r="AT353" s="211"/>
      <c r="AU353" s="211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</row>
    <row r="354" spans="1:59" ht="12.75" customHeight="1">
      <c r="A354" s="211"/>
      <c r="B354" s="2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</row>
    <row r="355" spans="1:59" ht="12.75" customHeight="1">
      <c r="A355" s="211"/>
      <c r="B355" s="2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</row>
    <row r="356" spans="1:59" ht="12.75" customHeight="1">
      <c r="A356" s="211"/>
      <c r="B356" s="2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</row>
    <row r="357" spans="1:59" ht="12.75" customHeight="1">
      <c r="A357" s="211"/>
      <c r="B357" s="2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</row>
    <row r="358" spans="1:59" ht="12.75" customHeight="1">
      <c r="A358" s="211"/>
      <c r="B358" s="2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</row>
    <row r="359" spans="1:59" ht="12.75" customHeight="1">
      <c r="A359" s="211"/>
      <c r="B359" s="2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</row>
    <row r="360" spans="1:59" ht="12.75" customHeight="1">
      <c r="A360" s="211"/>
      <c r="B360" s="2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</row>
    <row r="361" spans="1:59" ht="12.75" customHeight="1">
      <c r="A361" s="211"/>
      <c r="B361" s="2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1"/>
      <c r="AP361" s="211"/>
      <c r="AQ361" s="211"/>
      <c r="AR361" s="211"/>
      <c r="AS361" s="211"/>
      <c r="AT361" s="211"/>
      <c r="AU361" s="211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</row>
    <row r="362" spans="1:59" ht="12.75" customHeight="1">
      <c r="A362" s="211"/>
      <c r="B362" s="2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1"/>
      <c r="AP362" s="211"/>
      <c r="AQ362" s="211"/>
      <c r="AR362" s="211"/>
      <c r="AS362" s="211"/>
      <c r="AT362" s="211"/>
      <c r="AU362" s="211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</row>
    <row r="363" spans="1:59" ht="12.75" customHeight="1">
      <c r="A363" s="211"/>
      <c r="B363" s="2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1"/>
      <c r="AP363" s="211"/>
      <c r="AQ363" s="211"/>
      <c r="AR363" s="211"/>
      <c r="AS363" s="211"/>
      <c r="AT363" s="211"/>
      <c r="AU363" s="211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</row>
    <row r="364" spans="1:59" ht="12.75" customHeight="1">
      <c r="A364" s="211"/>
      <c r="B364" s="2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1"/>
      <c r="AP364" s="211"/>
      <c r="AQ364" s="211"/>
      <c r="AR364" s="211"/>
      <c r="AS364" s="211"/>
      <c r="AT364" s="211"/>
      <c r="AU364" s="211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</row>
    <row r="365" spans="1:59" ht="12.75" customHeight="1">
      <c r="A365" s="211"/>
      <c r="B365" s="2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1"/>
      <c r="AP365" s="211"/>
      <c r="AQ365" s="211"/>
      <c r="AR365" s="211"/>
      <c r="AS365" s="211"/>
      <c r="AT365" s="211"/>
      <c r="AU365" s="211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</row>
    <row r="366" spans="1:59" ht="12.75" customHeight="1">
      <c r="A366" s="211"/>
      <c r="B366" s="2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1"/>
      <c r="AP366" s="211"/>
      <c r="AQ366" s="211"/>
      <c r="AR366" s="211"/>
      <c r="AS366" s="211"/>
      <c r="AT366" s="211"/>
      <c r="AU366" s="211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</row>
    <row r="367" spans="1:59" ht="12.75" customHeight="1">
      <c r="A367" s="211"/>
      <c r="B367" s="2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1"/>
      <c r="AP367" s="211"/>
      <c r="AQ367" s="211"/>
      <c r="AR367" s="211"/>
      <c r="AS367" s="211"/>
      <c r="AT367" s="211"/>
      <c r="AU367" s="211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</row>
    <row r="368" spans="1:59" ht="12.75" customHeight="1">
      <c r="A368" s="211"/>
      <c r="B368" s="2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1"/>
      <c r="AP368" s="211"/>
      <c r="AQ368" s="211"/>
      <c r="AR368" s="211"/>
      <c r="AS368" s="211"/>
      <c r="AT368" s="211"/>
      <c r="AU368" s="211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</row>
    <row r="369" spans="1:59" ht="12.75" customHeight="1">
      <c r="A369" s="211"/>
      <c r="B369" s="2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1"/>
      <c r="AP369" s="211"/>
      <c r="AQ369" s="211"/>
      <c r="AR369" s="211"/>
      <c r="AS369" s="211"/>
      <c r="AT369" s="211"/>
      <c r="AU369" s="211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</row>
    <row r="370" spans="1:59" ht="12.75" customHeight="1">
      <c r="A370" s="211"/>
      <c r="B370" s="2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</row>
    <row r="371" spans="1:59" ht="12.75" customHeight="1">
      <c r="A371" s="211"/>
      <c r="B371" s="2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</row>
    <row r="372" spans="1:59" ht="12.75" customHeight="1">
      <c r="A372" s="211"/>
      <c r="B372" s="2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</row>
    <row r="373" spans="1:59" ht="12.75" customHeight="1">
      <c r="A373" s="211"/>
      <c r="B373" s="2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</row>
    <row r="374" spans="1:59" ht="12.75" customHeight="1">
      <c r="A374" s="211"/>
      <c r="B374" s="2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</row>
    <row r="375" spans="1:59" ht="12.75" customHeight="1">
      <c r="A375" s="211"/>
      <c r="B375" s="2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</row>
    <row r="376" spans="1:59" ht="12.75" customHeight="1">
      <c r="A376" s="211"/>
      <c r="B376" s="2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</row>
    <row r="377" spans="1:59" ht="12.75" customHeight="1">
      <c r="A377" s="211"/>
      <c r="B377" s="2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</row>
    <row r="378" spans="1:59" ht="12.75" customHeight="1">
      <c r="A378" s="211"/>
      <c r="B378" s="2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</row>
    <row r="379" spans="1:59" ht="12.75" customHeight="1">
      <c r="A379" s="211"/>
      <c r="B379" s="2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</row>
    <row r="380" spans="1:59" ht="12.75" customHeight="1">
      <c r="A380" s="211"/>
      <c r="B380" s="2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1"/>
      <c r="AP380" s="211"/>
      <c r="AQ380" s="211"/>
      <c r="AR380" s="211"/>
      <c r="AS380" s="211"/>
      <c r="AT380" s="211"/>
      <c r="AU380" s="211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</row>
    <row r="381" spans="1:59" ht="12.75" customHeight="1">
      <c r="A381" s="211"/>
      <c r="B381" s="2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</row>
    <row r="382" spans="1:59" ht="12.75" customHeight="1">
      <c r="A382" s="211"/>
      <c r="B382" s="2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1"/>
      <c r="AP382" s="211"/>
      <c r="AQ382" s="211"/>
      <c r="AR382" s="211"/>
      <c r="AS382" s="211"/>
      <c r="AT382" s="211"/>
      <c r="AU382" s="211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</row>
    <row r="383" spans="1:59" ht="12.75" customHeight="1">
      <c r="A383" s="211"/>
      <c r="B383" s="2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11"/>
      <c r="AK383" s="211"/>
      <c r="AL383" s="211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</row>
    <row r="384" spans="1:59" ht="12.75" customHeight="1">
      <c r="A384" s="211"/>
      <c r="B384" s="2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11"/>
      <c r="AK384" s="211"/>
      <c r="AL384" s="211"/>
      <c r="AM384" s="211"/>
      <c r="AN384" s="211"/>
      <c r="AO384" s="211"/>
      <c r="AP384" s="211"/>
      <c r="AQ384" s="211"/>
      <c r="AR384" s="211"/>
      <c r="AS384" s="211"/>
      <c r="AT384" s="211"/>
      <c r="AU384" s="211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</row>
    <row r="385" spans="1:59" ht="12.75" customHeight="1">
      <c r="A385" s="211"/>
      <c r="B385" s="2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11"/>
      <c r="AK385" s="211"/>
      <c r="AL385" s="211"/>
      <c r="AM385" s="211"/>
      <c r="AN385" s="211"/>
      <c r="AO385" s="211"/>
      <c r="AP385" s="211"/>
      <c r="AQ385" s="211"/>
      <c r="AR385" s="211"/>
      <c r="AS385" s="211"/>
      <c r="AT385" s="211"/>
      <c r="AU385" s="211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</row>
    <row r="386" spans="1:59" ht="12.75" customHeight="1">
      <c r="A386" s="211"/>
      <c r="B386" s="2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  <c r="AT386" s="211"/>
      <c r="AU386" s="211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</row>
    <row r="387" spans="1:59" ht="12.75" customHeight="1">
      <c r="A387" s="211"/>
      <c r="B387" s="2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1"/>
      <c r="AP387" s="211"/>
      <c r="AQ387" s="211"/>
      <c r="AR387" s="211"/>
      <c r="AS387" s="211"/>
      <c r="AT387" s="211"/>
      <c r="AU387" s="211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</row>
    <row r="388" spans="1:59" ht="12.75" customHeight="1">
      <c r="A388" s="211"/>
      <c r="B388" s="2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1"/>
      <c r="AP388" s="211"/>
      <c r="AQ388" s="211"/>
      <c r="AR388" s="211"/>
      <c r="AS388" s="211"/>
      <c r="AT388" s="211"/>
      <c r="AU388" s="211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</row>
    <row r="389" spans="1:59" ht="12.75" customHeight="1">
      <c r="A389" s="211"/>
      <c r="B389" s="2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</row>
    <row r="390" spans="1:59" ht="12.75" customHeight="1">
      <c r="A390" s="211"/>
      <c r="B390" s="2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1"/>
      <c r="AP390" s="211"/>
      <c r="AQ390" s="211"/>
      <c r="AR390" s="211"/>
      <c r="AS390" s="211"/>
      <c r="AT390" s="211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</row>
    <row r="391" spans="1:59" ht="12.75" customHeight="1">
      <c r="A391" s="211"/>
      <c r="B391" s="2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</row>
    <row r="392" spans="1:59" ht="12.75" customHeight="1">
      <c r="A392" s="211"/>
      <c r="B392" s="2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1"/>
      <c r="AP392" s="211"/>
      <c r="AQ392" s="211"/>
      <c r="AR392" s="211"/>
      <c r="AS392" s="211"/>
      <c r="AT392" s="211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</row>
    <row r="393" spans="1:59" ht="12.75" customHeight="1">
      <c r="A393" s="211"/>
      <c r="B393" s="2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1"/>
      <c r="AP393" s="211"/>
      <c r="AQ393" s="211"/>
      <c r="AR393" s="211"/>
      <c r="AS393" s="211"/>
      <c r="AT393" s="211"/>
      <c r="AU393" s="211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</row>
    <row r="394" spans="1:59" ht="12.75" customHeight="1">
      <c r="A394" s="211"/>
      <c r="B394" s="2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1"/>
      <c r="AP394" s="211"/>
      <c r="AQ394" s="211"/>
      <c r="AR394" s="211"/>
      <c r="AS394" s="211"/>
      <c r="AT394" s="211"/>
      <c r="AU394" s="211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</row>
    <row r="395" spans="1:59" ht="12.75" customHeight="1">
      <c r="A395" s="211"/>
      <c r="B395" s="2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1"/>
      <c r="AP395" s="211"/>
      <c r="AQ395" s="211"/>
      <c r="AR395" s="211"/>
      <c r="AS395" s="211"/>
      <c r="AT395" s="211"/>
      <c r="AU395" s="211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</row>
    <row r="396" spans="1:59" ht="12.75" customHeight="1">
      <c r="A396" s="211"/>
      <c r="B396" s="2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  <c r="AT396" s="211"/>
      <c r="AU396" s="211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</row>
    <row r="397" spans="1:59" ht="12.75" customHeight="1">
      <c r="A397" s="211"/>
      <c r="B397" s="2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1"/>
      <c r="AP397" s="211"/>
      <c r="AQ397" s="211"/>
      <c r="AR397" s="211"/>
      <c r="AS397" s="211"/>
      <c r="AT397" s="211"/>
      <c r="AU397" s="211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</row>
    <row r="398" spans="1:59" ht="12.75" customHeight="1">
      <c r="A398" s="211"/>
      <c r="B398" s="2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</row>
    <row r="399" spans="1:59" ht="12.75" customHeight="1">
      <c r="A399" s="211"/>
      <c r="B399" s="2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</row>
    <row r="400" spans="1:59" ht="12.75" customHeight="1">
      <c r="A400" s="211"/>
      <c r="B400" s="2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1"/>
      <c r="AP400" s="211"/>
      <c r="AQ400" s="211"/>
      <c r="AR400" s="211"/>
      <c r="AS400" s="211"/>
      <c r="AT400" s="211"/>
      <c r="AU400" s="211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</row>
    <row r="401" spans="1:59" ht="12.75" customHeight="1">
      <c r="A401" s="211"/>
      <c r="B401" s="2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1"/>
      <c r="AP401" s="211"/>
      <c r="AQ401" s="211"/>
      <c r="AR401" s="211"/>
      <c r="AS401" s="211"/>
      <c r="AT401" s="211"/>
      <c r="AU401" s="211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</row>
    <row r="402" spans="1:59" ht="12.75" customHeight="1">
      <c r="A402" s="211"/>
      <c r="B402" s="2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</row>
    <row r="403" spans="1:59" ht="12.75" customHeight="1">
      <c r="A403" s="211"/>
      <c r="B403" s="2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1"/>
      <c r="AP403" s="211"/>
      <c r="AQ403" s="211"/>
      <c r="AR403" s="211"/>
      <c r="AS403" s="211"/>
      <c r="AT403" s="211"/>
      <c r="AU403" s="211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</row>
    <row r="404" spans="1:59" ht="12.75" customHeight="1">
      <c r="A404" s="211"/>
      <c r="B404" s="2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1"/>
      <c r="AP404" s="211"/>
      <c r="AQ404" s="211"/>
      <c r="AR404" s="211"/>
      <c r="AS404" s="211"/>
      <c r="AT404" s="211"/>
      <c r="AU404" s="211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</row>
    <row r="405" spans="1:59" ht="12.75" customHeight="1">
      <c r="A405" s="211"/>
      <c r="B405" s="2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1"/>
      <c r="AP405" s="211"/>
      <c r="AQ405" s="211"/>
      <c r="AR405" s="211"/>
      <c r="AS405" s="211"/>
      <c r="AT405" s="211"/>
      <c r="AU405" s="211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</row>
    <row r="406" spans="1:59" ht="12.75" customHeight="1">
      <c r="A406" s="211"/>
      <c r="B406" s="2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  <c r="AT406" s="211"/>
      <c r="AU406" s="211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</row>
    <row r="407" spans="1:59" ht="12.75" customHeight="1">
      <c r="A407" s="211"/>
      <c r="B407" s="2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1"/>
      <c r="AP407" s="211"/>
      <c r="AQ407" s="211"/>
      <c r="AR407" s="211"/>
      <c r="AS407" s="211"/>
      <c r="AT407" s="211"/>
      <c r="AU407" s="211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</row>
    <row r="408" spans="1:59" ht="12.75" customHeight="1">
      <c r="A408" s="211"/>
      <c r="B408" s="2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  <c r="AT408" s="211"/>
      <c r="AU408" s="211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</row>
    <row r="409" spans="1:59" ht="12.75" customHeight="1">
      <c r="A409" s="211"/>
      <c r="B409" s="2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</row>
    <row r="410" spans="1:59" ht="12.75" customHeight="1">
      <c r="A410" s="211"/>
      <c r="B410" s="2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1"/>
      <c r="AP410" s="211"/>
      <c r="AQ410" s="211"/>
      <c r="AR410" s="211"/>
      <c r="AS410" s="211"/>
      <c r="AT410" s="211"/>
      <c r="AU410" s="211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</row>
    <row r="411" spans="1:59" ht="12.75" customHeight="1">
      <c r="A411" s="211"/>
      <c r="B411" s="2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1"/>
      <c r="AP411" s="211"/>
      <c r="AQ411" s="211"/>
      <c r="AR411" s="211"/>
      <c r="AS411" s="211"/>
      <c r="AT411" s="211"/>
      <c r="AU411" s="211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</row>
    <row r="412" spans="1:59" ht="12.75" customHeight="1">
      <c r="A412" s="211"/>
      <c r="B412" s="2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</row>
    <row r="413" spans="1:59" ht="12.75" customHeight="1">
      <c r="A413" s="211"/>
      <c r="B413" s="2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</row>
    <row r="414" spans="1:59" ht="12.75" customHeight="1">
      <c r="A414" s="211"/>
      <c r="B414" s="2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</row>
    <row r="415" spans="1:59" ht="12.75" customHeight="1">
      <c r="A415" s="211"/>
      <c r="B415" s="2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</row>
    <row r="416" spans="1:59" ht="12.75" customHeight="1">
      <c r="A416" s="211"/>
      <c r="B416" s="2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</row>
    <row r="417" spans="1:59" ht="12.75" customHeight="1">
      <c r="A417" s="211"/>
      <c r="B417" s="2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1"/>
      <c r="AP417" s="211"/>
      <c r="AQ417" s="211"/>
      <c r="AR417" s="211"/>
      <c r="AS417" s="211"/>
      <c r="AT417" s="211"/>
      <c r="AU417" s="211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</row>
    <row r="418" spans="1:59" ht="12.75" customHeight="1">
      <c r="A418" s="211"/>
      <c r="B418" s="2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  <c r="AT418" s="211"/>
      <c r="AU418" s="211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</row>
    <row r="419" spans="1:59" ht="12.75" customHeight="1">
      <c r="A419" s="211"/>
      <c r="B419" s="2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</row>
    <row r="420" spans="1:59" ht="12.75" customHeight="1">
      <c r="A420" s="211"/>
      <c r="B420" s="2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</row>
    <row r="421" spans="1:59" ht="12.75" customHeight="1">
      <c r="A421" s="211"/>
      <c r="B421" s="2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</row>
    <row r="422" spans="1:59" ht="12.75" customHeight="1">
      <c r="A422" s="211"/>
      <c r="B422" s="2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</row>
    <row r="423" spans="1:59" ht="12.75" customHeight="1">
      <c r="A423" s="211"/>
      <c r="B423" s="2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</row>
    <row r="424" spans="1:59" ht="12.75" customHeight="1">
      <c r="A424" s="211"/>
      <c r="B424" s="2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</row>
    <row r="425" spans="1:59" ht="12.75" customHeight="1">
      <c r="A425" s="211"/>
      <c r="B425" s="2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</row>
    <row r="426" spans="1:59" ht="12.75" customHeight="1">
      <c r="A426" s="211"/>
      <c r="B426" s="2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</row>
    <row r="427" spans="1:59" ht="12.75" customHeight="1">
      <c r="A427" s="211"/>
      <c r="B427" s="2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</row>
    <row r="428" spans="1:59" ht="12.75" customHeight="1">
      <c r="A428" s="211"/>
      <c r="B428" s="2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</row>
    <row r="429" spans="1:59" ht="12.75" customHeight="1">
      <c r="A429" s="211"/>
      <c r="B429" s="2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</row>
    <row r="430" spans="1:59" ht="12.75" customHeight="1">
      <c r="A430" s="211"/>
      <c r="B430" s="2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</row>
    <row r="431" spans="1:59" ht="12.75" customHeight="1">
      <c r="A431" s="211"/>
      <c r="B431" s="2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1"/>
      <c r="AP431" s="211"/>
      <c r="AQ431" s="211"/>
      <c r="AR431" s="211"/>
      <c r="AS431" s="211"/>
      <c r="AT431" s="211"/>
      <c r="AU431" s="211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</row>
    <row r="432" spans="1:59" ht="12.75" customHeight="1">
      <c r="A432" s="211"/>
      <c r="B432" s="2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1"/>
      <c r="AP432" s="211"/>
      <c r="AQ432" s="211"/>
      <c r="AR432" s="211"/>
      <c r="AS432" s="211"/>
      <c r="AT432" s="211"/>
      <c r="AU432" s="211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</row>
    <row r="433" spans="1:59" ht="12.75" customHeight="1">
      <c r="A433" s="211"/>
      <c r="B433" s="2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1"/>
      <c r="AP433" s="211"/>
      <c r="AQ433" s="211"/>
      <c r="AR433" s="211"/>
      <c r="AS433" s="211"/>
      <c r="AT433" s="211"/>
      <c r="AU433" s="211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</row>
    <row r="434" spans="1:59" ht="12.75" customHeight="1">
      <c r="A434" s="211"/>
      <c r="B434" s="2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</row>
    <row r="435" spans="1:59" ht="12.75" customHeight="1">
      <c r="A435" s="211"/>
      <c r="B435" s="2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</row>
    <row r="436" spans="1:59" ht="12.75" customHeight="1">
      <c r="A436" s="211"/>
      <c r="B436" s="2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1"/>
      <c r="AP436" s="211"/>
      <c r="AQ436" s="211"/>
      <c r="AR436" s="211"/>
      <c r="AS436" s="211"/>
      <c r="AT436" s="211"/>
      <c r="AU436" s="211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</row>
    <row r="437" spans="1:59" ht="12.75" customHeight="1">
      <c r="A437" s="211"/>
      <c r="B437" s="2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</row>
    <row r="438" spans="1:59" ht="12.75" customHeight="1">
      <c r="A438" s="211"/>
      <c r="B438" s="2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</row>
    <row r="439" spans="1:59" ht="12.75" customHeight="1">
      <c r="A439" s="211"/>
      <c r="B439" s="2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</row>
    <row r="440" spans="1:59" ht="12.75" customHeight="1">
      <c r="A440" s="211"/>
      <c r="B440" s="2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</row>
    <row r="441" spans="1:59" ht="12.75" customHeight="1">
      <c r="A441" s="211"/>
      <c r="B441" s="2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</row>
    <row r="442" spans="1:59" ht="12.75" customHeight="1">
      <c r="A442" s="211"/>
      <c r="B442" s="2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</row>
    <row r="443" spans="1:59" ht="12.75" customHeight="1">
      <c r="A443" s="211"/>
      <c r="B443" s="2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</row>
    <row r="444" spans="1:59" ht="12.75" customHeight="1">
      <c r="A444" s="211"/>
      <c r="B444" s="2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</row>
    <row r="445" spans="1:59" ht="12.75" customHeight="1">
      <c r="A445" s="211"/>
      <c r="B445" s="2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</row>
    <row r="446" spans="1:59" ht="12.75" customHeight="1">
      <c r="A446" s="211"/>
      <c r="B446" s="2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</row>
    <row r="447" spans="1:59" ht="12.75" customHeight="1">
      <c r="A447" s="211"/>
      <c r="B447" s="2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</row>
    <row r="448" spans="1:59" ht="12.75" customHeight="1">
      <c r="A448" s="211"/>
      <c r="B448" s="2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</row>
    <row r="449" spans="1:59" ht="12.75" customHeight="1">
      <c r="A449" s="211"/>
      <c r="B449" s="2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</row>
    <row r="450" spans="1:59" ht="12.75" customHeight="1">
      <c r="A450" s="211"/>
      <c r="B450" s="2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1"/>
      <c r="AP450" s="211"/>
      <c r="AQ450" s="211"/>
      <c r="AR450" s="211"/>
      <c r="AS450" s="211"/>
      <c r="AT450" s="211"/>
      <c r="AU450" s="211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</row>
    <row r="451" spans="1:59" ht="12.75" customHeight="1">
      <c r="A451" s="211"/>
      <c r="B451" s="2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</row>
    <row r="452" spans="1:59" ht="12.75" customHeight="1">
      <c r="A452" s="211"/>
      <c r="B452" s="2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1"/>
      <c r="AP452" s="211"/>
      <c r="AQ452" s="211"/>
      <c r="AR452" s="211"/>
      <c r="AS452" s="211"/>
      <c r="AT452" s="211"/>
      <c r="AU452" s="211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</row>
    <row r="453" spans="1:59" ht="12.75" customHeight="1">
      <c r="A453" s="211"/>
      <c r="B453" s="2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</row>
    <row r="454" spans="1:59" ht="12.75" customHeight="1">
      <c r="A454" s="211"/>
      <c r="B454" s="2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</row>
    <row r="455" spans="1:59" ht="12.75" customHeight="1">
      <c r="A455" s="211"/>
      <c r="B455" s="2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</row>
    <row r="456" spans="1:59" ht="12.75" customHeight="1">
      <c r="A456" s="211"/>
      <c r="B456" s="2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1"/>
      <c r="AT456" s="211"/>
      <c r="AU456" s="211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</row>
    <row r="457" spans="1:59" ht="12.75" customHeight="1">
      <c r="A457" s="211"/>
      <c r="B457" s="2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  <c r="AT457" s="211"/>
      <c r="AU457" s="211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</row>
    <row r="458" spans="1:59" ht="12.75" customHeight="1">
      <c r="A458" s="211"/>
      <c r="B458" s="2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1"/>
      <c r="AT458" s="211"/>
      <c r="AU458" s="211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</row>
    <row r="459" spans="1:59" ht="12.75" customHeight="1">
      <c r="A459" s="211"/>
      <c r="B459" s="2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  <c r="AT459" s="211"/>
      <c r="AU459" s="211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</row>
    <row r="460" spans="1:59" ht="12.75" customHeight="1">
      <c r="A460" s="211"/>
      <c r="B460" s="2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1"/>
      <c r="AT460" s="211"/>
      <c r="AU460" s="211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</row>
    <row r="461" spans="1:59" ht="12.75" customHeight="1">
      <c r="A461" s="211"/>
      <c r="B461" s="2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  <c r="AT461" s="211"/>
      <c r="AU461" s="211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</row>
    <row r="462" spans="1:59" ht="12.75" customHeight="1">
      <c r="A462" s="211"/>
      <c r="B462" s="2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</row>
    <row r="463" spans="1:59" ht="12.75" customHeight="1">
      <c r="A463" s="211"/>
      <c r="B463" s="2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11"/>
      <c r="AT463" s="211"/>
      <c r="AU463" s="211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</row>
    <row r="464" spans="1:59" ht="12.75" customHeight="1">
      <c r="A464" s="211"/>
      <c r="B464" s="2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</row>
    <row r="465" spans="1:59" ht="12.75" customHeight="1">
      <c r="A465" s="211"/>
      <c r="B465" s="2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</row>
    <row r="466" spans="1:59" ht="12.75" customHeight="1">
      <c r="A466" s="211"/>
      <c r="B466" s="2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</row>
    <row r="467" spans="1:59" ht="12.75" customHeight="1">
      <c r="A467" s="211"/>
      <c r="B467" s="2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</row>
    <row r="468" spans="1:59" ht="12.75" customHeight="1">
      <c r="A468" s="211"/>
      <c r="B468" s="2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</row>
    <row r="469" spans="1:59" ht="12.75" customHeight="1">
      <c r="A469" s="211"/>
      <c r="B469" s="2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</row>
    <row r="470" spans="1:59" ht="12.75" customHeight="1">
      <c r="A470" s="211"/>
      <c r="B470" s="2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</row>
    <row r="471" spans="1:59" ht="12.75" customHeight="1">
      <c r="A471" s="211"/>
      <c r="B471" s="2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</row>
    <row r="472" spans="1:59" ht="12.75" customHeight="1">
      <c r="A472" s="211"/>
      <c r="B472" s="2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</row>
    <row r="473" spans="1:59" ht="12.75" customHeight="1">
      <c r="A473" s="211"/>
      <c r="B473" s="2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</row>
    <row r="474" spans="1:59" ht="12.75" customHeight="1">
      <c r="A474" s="211"/>
      <c r="B474" s="2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1"/>
      <c r="AT474" s="211"/>
      <c r="AU474" s="211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</row>
    <row r="475" spans="1:59" ht="12.75" customHeight="1">
      <c r="A475" s="211"/>
      <c r="B475" s="2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1"/>
      <c r="AT475" s="211"/>
      <c r="AU475" s="211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</row>
    <row r="476" spans="1:59" ht="12.75" customHeight="1">
      <c r="A476" s="211"/>
      <c r="B476" s="2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1"/>
      <c r="AT476" s="211"/>
      <c r="AU476" s="211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</row>
    <row r="477" spans="1:59" ht="12.75" customHeight="1">
      <c r="A477" s="211"/>
      <c r="B477" s="2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</row>
    <row r="478" spans="1:59" ht="12.75" customHeight="1">
      <c r="A478" s="211"/>
      <c r="B478" s="2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</row>
    <row r="479" spans="1:59" ht="12.75" customHeight="1">
      <c r="A479" s="211"/>
      <c r="B479" s="2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  <c r="AT479" s="211"/>
      <c r="AU479" s="211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</row>
    <row r="480" spans="1:59" ht="12.75" customHeight="1">
      <c r="A480" s="211"/>
      <c r="B480" s="2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11"/>
      <c r="AT480" s="211"/>
      <c r="AU480" s="211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</row>
    <row r="481" spans="1:59" ht="12.75" customHeight="1">
      <c r="A481" s="211"/>
      <c r="B481" s="2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</row>
    <row r="482" spans="1:59" ht="12.75" customHeight="1">
      <c r="A482" s="211"/>
      <c r="B482" s="2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</row>
    <row r="483" spans="1:59" ht="12.75" customHeight="1">
      <c r="A483" s="211"/>
      <c r="B483" s="2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</row>
    <row r="484" spans="1:59" ht="12.75" customHeight="1">
      <c r="A484" s="211"/>
      <c r="B484" s="2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</row>
    <row r="485" spans="1:59" ht="12.75" customHeight="1">
      <c r="A485" s="211"/>
      <c r="B485" s="2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</row>
    <row r="486" spans="1:59" ht="12.75" customHeight="1">
      <c r="A486" s="211"/>
      <c r="B486" s="2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</row>
    <row r="487" spans="1:59" ht="12.75" customHeight="1">
      <c r="A487" s="211"/>
      <c r="B487" s="2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</row>
    <row r="488" spans="1:59" ht="12.75" customHeight="1">
      <c r="A488" s="211"/>
      <c r="B488" s="2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</row>
    <row r="489" spans="1:59" ht="12.75" customHeight="1">
      <c r="A489" s="211"/>
      <c r="B489" s="2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</row>
    <row r="490" spans="1:59" ht="12.75" customHeight="1">
      <c r="A490" s="211"/>
      <c r="B490" s="2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</row>
    <row r="491" spans="1:59" ht="12.75" customHeight="1">
      <c r="A491" s="211"/>
      <c r="B491" s="2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</row>
    <row r="492" spans="1:59" ht="12.75" customHeight="1">
      <c r="A492" s="211"/>
      <c r="B492" s="2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</row>
    <row r="493" spans="1:59" ht="12.75" customHeight="1">
      <c r="A493" s="211"/>
      <c r="B493" s="2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</row>
    <row r="494" spans="1:59" ht="12.75" customHeight="1">
      <c r="A494" s="211"/>
      <c r="B494" s="2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211"/>
      <c r="AU494" s="211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</row>
    <row r="495" spans="1:59" ht="12.75" customHeight="1">
      <c r="A495" s="211"/>
      <c r="B495" s="2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</row>
    <row r="496" spans="1:59" ht="12.75" customHeight="1">
      <c r="A496" s="211"/>
      <c r="B496" s="2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211"/>
      <c r="AU496" s="211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</row>
    <row r="497" spans="1:59" ht="12.75" customHeight="1">
      <c r="A497" s="211"/>
      <c r="B497" s="2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</row>
    <row r="498" spans="1:59" ht="12.75" customHeight="1">
      <c r="A498" s="211"/>
      <c r="B498" s="2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</row>
    <row r="499" spans="1:59" ht="12.75" customHeight="1">
      <c r="A499" s="211"/>
      <c r="B499" s="2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211"/>
      <c r="AU499" s="211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</row>
    <row r="500" spans="1:59" ht="12.75" customHeight="1">
      <c r="A500" s="211"/>
      <c r="B500" s="2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</row>
    <row r="501" spans="1:59" ht="12.75" customHeight="1">
      <c r="A501" s="211"/>
      <c r="B501" s="2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</row>
    <row r="502" spans="1:59" ht="12.75" customHeight="1">
      <c r="A502" s="211"/>
      <c r="B502" s="2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</row>
    <row r="503" spans="1:59" ht="12.75" customHeight="1">
      <c r="A503" s="211"/>
      <c r="B503" s="2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</row>
    <row r="504" spans="1:59" ht="12.75" customHeight="1">
      <c r="A504" s="211"/>
      <c r="B504" s="2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</row>
    <row r="505" spans="1:59" ht="12.75" customHeight="1">
      <c r="A505" s="211"/>
      <c r="B505" s="2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</row>
    <row r="506" spans="1:59" ht="12.75" customHeight="1">
      <c r="A506" s="211"/>
      <c r="B506" s="2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</row>
    <row r="507" spans="1:59" ht="12.75" customHeight="1">
      <c r="A507" s="211"/>
      <c r="B507" s="2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</row>
    <row r="508" spans="1:59" ht="12.75" customHeight="1">
      <c r="A508" s="211"/>
      <c r="B508" s="2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</row>
    <row r="509" spans="1:59" ht="12.75" customHeight="1">
      <c r="A509" s="211"/>
      <c r="B509" s="2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</row>
    <row r="510" spans="1:59" ht="12.75" customHeight="1">
      <c r="A510" s="211"/>
      <c r="B510" s="2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</row>
    <row r="511" spans="1:59" ht="12.75" customHeight="1">
      <c r="A511" s="211"/>
      <c r="B511" s="2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</row>
    <row r="512" spans="1:59" ht="12.75" customHeight="1">
      <c r="A512" s="211"/>
      <c r="B512" s="2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</row>
    <row r="513" spans="1:59" ht="12.75" customHeight="1">
      <c r="A513" s="211"/>
      <c r="B513" s="2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</row>
    <row r="514" spans="1:59" ht="12.75" customHeight="1">
      <c r="A514" s="211"/>
      <c r="B514" s="2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</row>
    <row r="515" spans="1:59" ht="12.75" customHeight="1">
      <c r="A515" s="211"/>
      <c r="B515" s="2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</row>
    <row r="516" spans="1:59" ht="12.75" customHeight="1">
      <c r="A516" s="211"/>
      <c r="B516" s="2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</row>
    <row r="517" spans="1:59" ht="12.75" customHeight="1">
      <c r="A517" s="211"/>
      <c r="B517" s="2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1"/>
      <c r="AP517" s="211"/>
      <c r="AQ517" s="211"/>
      <c r="AR517" s="211"/>
      <c r="AS517" s="211"/>
      <c r="AT517" s="211"/>
      <c r="AU517" s="211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</row>
    <row r="518" spans="1:59" ht="12.75" customHeight="1">
      <c r="A518" s="211"/>
      <c r="B518" s="2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11"/>
      <c r="AK518" s="211"/>
      <c r="AL518" s="211"/>
      <c r="AM518" s="211"/>
      <c r="AN518" s="211"/>
      <c r="AO518" s="211"/>
      <c r="AP518" s="211"/>
      <c r="AQ518" s="211"/>
      <c r="AR518" s="211"/>
      <c r="AS518" s="211"/>
      <c r="AT518" s="211"/>
      <c r="AU518" s="211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</row>
    <row r="519" spans="1:59" ht="12.75" customHeight="1">
      <c r="A519" s="211"/>
      <c r="B519" s="2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</row>
    <row r="520" spans="1:59" ht="12.75" customHeight="1">
      <c r="A520" s="211"/>
      <c r="B520" s="2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</row>
    <row r="521" spans="1:59" ht="12.75" customHeight="1">
      <c r="A521" s="211"/>
      <c r="B521" s="2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</row>
    <row r="522" spans="1:59" ht="12.75" customHeight="1">
      <c r="A522" s="211"/>
      <c r="B522" s="2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</row>
    <row r="523" spans="1:59" ht="12.75" customHeight="1">
      <c r="A523" s="211"/>
      <c r="B523" s="2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</row>
    <row r="524" spans="1:59" ht="12.75" customHeight="1">
      <c r="A524" s="211"/>
      <c r="B524" s="2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</row>
    <row r="525" spans="1:59" ht="12.75" customHeight="1">
      <c r="A525" s="211"/>
      <c r="B525" s="2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</row>
    <row r="526" spans="1:59" ht="12.75" customHeight="1">
      <c r="A526" s="211"/>
      <c r="B526" s="2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</row>
    <row r="527" spans="1:59" ht="12.75" customHeight="1">
      <c r="A527" s="211"/>
      <c r="B527" s="2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</row>
    <row r="528" spans="1:59" ht="12.75" customHeight="1">
      <c r="A528" s="211"/>
      <c r="B528" s="2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</row>
    <row r="529" spans="1:59" ht="12.75" customHeight="1">
      <c r="A529" s="211"/>
      <c r="B529" s="2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</row>
    <row r="530" spans="1:59" ht="12.75" customHeight="1">
      <c r="A530" s="211"/>
      <c r="B530" s="2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</row>
    <row r="531" spans="1:59" ht="12.75" customHeight="1">
      <c r="A531" s="211"/>
      <c r="B531" s="2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</row>
    <row r="532" spans="1:59" ht="12.75" customHeight="1">
      <c r="A532" s="211"/>
      <c r="B532" s="2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</row>
    <row r="533" spans="1:59" ht="12.75" customHeight="1">
      <c r="A533" s="211"/>
      <c r="B533" s="2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</row>
    <row r="534" spans="1:59" ht="12.75" customHeight="1">
      <c r="A534" s="211"/>
      <c r="B534" s="2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</row>
    <row r="535" spans="1:59" ht="12.75" customHeight="1">
      <c r="A535" s="211"/>
      <c r="B535" s="2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</row>
    <row r="536" spans="1:59" ht="12.75" customHeight="1">
      <c r="A536" s="211"/>
      <c r="B536" s="2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1"/>
      <c r="AP536" s="211"/>
      <c r="AQ536" s="211"/>
      <c r="AR536" s="211"/>
      <c r="AS536" s="211"/>
      <c r="AT536" s="211"/>
      <c r="AU536" s="211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</row>
    <row r="537" spans="1:59" ht="12.75" customHeight="1">
      <c r="A537" s="211"/>
      <c r="B537" s="2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</row>
    <row r="538" spans="1:59" ht="12.75" customHeight="1">
      <c r="A538" s="211"/>
      <c r="B538" s="2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</row>
    <row r="539" spans="1:59" ht="12.75" customHeight="1">
      <c r="A539" s="211"/>
      <c r="B539" s="2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</row>
    <row r="540" spans="1:59" ht="12.75" customHeight="1">
      <c r="A540" s="211"/>
      <c r="B540" s="2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</row>
    <row r="541" spans="1:59" ht="12.75" customHeight="1">
      <c r="A541" s="211"/>
      <c r="B541" s="2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</row>
    <row r="542" spans="1:59" ht="12.75" customHeight="1">
      <c r="A542" s="211"/>
      <c r="B542" s="2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</row>
    <row r="543" spans="1:59" ht="12.75" customHeight="1">
      <c r="A543" s="211"/>
      <c r="B543" s="2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</row>
    <row r="544" spans="1:59" ht="12.75" customHeight="1">
      <c r="A544" s="211"/>
      <c r="B544" s="2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</row>
    <row r="545" spans="1:59" ht="12.75" customHeight="1">
      <c r="A545" s="211"/>
      <c r="B545" s="2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</row>
    <row r="546" spans="1:59" ht="12.75" customHeight="1">
      <c r="A546" s="211"/>
      <c r="B546" s="2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</row>
    <row r="547" spans="1:59" ht="12.75" customHeight="1">
      <c r="A547" s="211"/>
      <c r="B547" s="2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</row>
    <row r="548" spans="1:59" ht="12.75" customHeight="1">
      <c r="A548" s="211"/>
      <c r="B548" s="2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</row>
    <row r="549" spans="1:59" ht="12.75" customHeight="1">
      <c r="A549" s="211"/>
      <c r="B549" s="2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</row>
    <row r="550" spans="1:59" ht="12.75" customHeight="1">
      <c r="A550" s="211"/>
      <c r="B550" s="2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</row>
    <row r="551" spans="1:59" ht="12.75" customHeight="1">
      <c r="A551" s="211"/>
      <c r="B551" s="2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</row>
    <row r="552" spans="1:59" ht="12.75" customHeight="1">
      <c r="A552" s="211"/>
      <c r="B552" s="2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</row>
    <row r="553" spans="1:59" ht="12.75" customHeight="1">
      <c r="A553" s="211"/>
      <c r="B553" s="2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</row>
    <row r="554" spans="1:59" ht="12.75" customHeight="1">
      <c r="A554" s="211"/>
      <c r="B554" s="2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</row>
    <row r="555" spans="1:59" ht="12.75" customHeight="1">
      <c r="A555" s="211"/>
      <c r="B555" s="2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</row>
    <row r="556" spans="1:59" ht="12.75" customHeight="1">
      <c r="A556" s="211"/>
      <c r="B556" s="2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</row>
    <row r="557" spans="1:59" ht="12.75" customHeight="1">
      <c r="A557" s="211"/>
      <c r="B557" s="2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</row>
    <row r="558" spans="1:59" ht="12.75" customHeight="1">
      <c r="A558" s="211"/>
      <c r="B558" s="2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</row>
    <row r="559" spans="1:59" ht="12.75" customHeight="1">
      <c r="A559" s="211"/>
      <c r="B559" s="2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</row>
    <row r="560" spans="1:59" ht="12.75" customHeight="1">
      <c r="A560" s="211"/>
      <c r="B560" s="2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</row>
    <row r="561" spans="1:59" ht="12.75" customHeight="1">
      <c r="A561" s="211"/>
      <c r="B561" s="2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</row>
    <row r="562" spans="1:59" ht="12.75" customHeight="1">
      <c r="A562" s="211"/>
      <c r="B562" s="2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</row>
    <row r="563" spans="1:59" ht="12.75" customHeight="1">
      <c r="A563" s="211"/>
      <c r="B563" s="2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</row>
    <row r="564" spans="1:59" ht="12.75" customHeight="1">
      <c r="A564" s="211"/>
      <c r="B564" s="2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</row>
    <row r="565" spans="1:59" ht="12.75" customHeight="1">
      <c r="A565" s="211"/>
      <c r="B565" s="2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11"/>
      <c r="AK565" s="211"/>
      <c r="AL565" s="211"/>
      <c r="AM565" s="211"/>
      <c r="AN565" s="211"/>
      <c r="AO565" s="211"/>
      <c r="AP565" s="211"/>
      <c r="AQ565" s="211"/>
      <c r="AR565" s="211"/>
      <c r="AS565" s="211"/>
      <c r="AT565" s="211"/>
      <c r="AU565" s="211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</row>
    <row r="566" spans="1:59" ht="12.75" customHeight="1">
      <c r="A566" s="211"/>
      <c r="B566" s="2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11"/>
      <c r="AK566" s="211"/>
      <c r="AL566" s="211"/>
      <c r="AM566" s="211"/>
      <c r="AN566" s="211"/>
      <c r="AO566" s="211"/>
      <c r="AP566" s="211"/>
      <c r="AQ566" s="211"/>
      <c r="AR566" s="211"/>
      <c r="AS566" s="211"/>
      <c r="AT566" s="211"/>
      <c r="AU566" s="211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</row>
    <row r="567" spans="1:59" ht="12.75" customHeight="1">
      <c r="A567" s="211"/>
      <c r="B567" s="2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11"/>
      <c r="AK567" s="211"/>
      <c r="AL567" s="211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</row>
    <row r="568" spans="1:59" ht="12.75" customHeight="1">
      <c r="A568" s="211"/>
      <c r="B568" s="2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1"/>
      <c r="AS568" s="211"/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</row>
    <row r="569" spans="1:59" ht="12.75" customHeight="1">
      <c r="A569" s="211"/>
      <c r="B569" s="2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11"/>
      <c r="AK569" s="211"/>
      <c r="AL569" s="211"/>
      <c r="AM569" s="211"/>
      <c r="AN569" s="211"/>
      <c r="AO569" s="211"/>
      <c r="AP569" s="211"/>
      <c r="AQ569" s="211"/>
      <c r="AR569" s="211"/>
      <c r="AS569" s="211"/>
      <c r="AT569" s="211"/>
      <c r="AU569" s="211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</row>
    <row r="570" spans="1:59" ht="12.75" customHeight="1">
      <c r="A570" s="211"/>
      <c r="B570" s="2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11"/>
      <c r="AK570" s="211"/>
      <c r="AL570" s="211"/>
      <c r="AM570" s="211"/>
      <c r="AN570" s="211"/>
      <c r="AO570" s="211"/>
      <c r="AP570" s="211"/>
      <c r="AQ570" s="211"/>
      <c r="AR570" s="211"/>
      <c r="AS570" s="211"/>
      <c r="AT570" s="211"/>
      <c r="AU570" s="211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</row>
    <row r="571" spans="1:59" ht="12.75" customHeight="1">
      <c r="A571" s="211"/>
      <c r="B571" s="2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11"/>
      <c r="AK571" s="211"/>
      <c r="AL571" s="211"/>
      <c r="AM571" s="211"/>
      <c r="AN571" s="211"/>
      <c r="AO571" s="211"/>
      <c r="AP571" s="211"/>
      <c r="AQ571" s="211"/>
      <c r="AR571" s="211"/>
      <c r="AS571" s="211"/>
      <c r="AT571" s="211"/>
      <c r="AU571" s="211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</row>
    <row r="572" spans="1:59" ht="12.75" customHeight="1">
      <c r="A572" s="211"/>
      <c r="B572" s="2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11"/>
      <c r="AK572" s="211"/>
      <c r="AL572" s="211"/>
      <c r="AM572" s="211"/>
      <c r="AN572" s="211"/>
      <c r="AO572" s="211"/>
      <c r="AP572" s="211"/>
      <c r="AQ572" s="211"/>
      <c r="AR572" s="211"/>
      <c r="AS572" s="211"/>
      <c r="AT572" s="211"/>
      <c r="AU572" s="211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</row>
    <row r="573" spans="1:59" ht="12.75" customHeight="1">
      <c r="A573" s="211"/>
      <c r="B573" s="2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11"/>
      <c r="AK573" s="211"/>
      <c r="AL573" s="211"/>
      <c r="AM573" s="211"/>
      <c r="AN573" s="211"/>
      <c r="AO573" s="211"/>
      <c r="AP573" s="211"/>
      <c r="AQ573" s="211"/>
      <c r="AR573" s="211"/>
      <c r="AS573" s="211"/>
      <c r="AT573" s="211"/>
      <c r="AU573" s="211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</row>
    <row r="574" spans="1:59" ht="12.75" customHeight="1">
      <c r="A574" s="211"/>
      <c r="B574" s="2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11"/>
      <c r="AK574" s="211"/>
      <c r="AL574" s="211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</row>
    <row r="575" spans="1:59" ht="12.75" customHeight="1">
      <c r="A575" s="211"/>
      <c r="B575" s="2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11"/>
      <c r="AK575" s="211"/>
      <c r="AL575" s="211"/>
      <c r="AM575" s="211"/>
      <c r="AN575" s="211"/>
      <c r="AO575" s="211"/>
      <c r="AP575" s="211"/>
      <c r="AQ575" s="211"/>
      <c r="AR575" s="211"/>
      <c r="AS575" s="211"/>
      <c r="AT575" s="211"/>
      <c r="AU575" s="211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</row>
    <row r="576" spans="1:59" ht="12.75" customHeight="1">
      <c r="A576" s="211"/>
      <c r="B576" s="2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11"/>
      <c r="AK576" s="211"/>
      <c r="AL576" s="211"/>
      <c r="AM576" s="211"/>
      <c r="AN576" s="211"/>
      <c r="AO576" s="211"/>
      <c r="AP576" s="211"/>
      <c r="AQ576" s="211"/>
      <c r="AR576" s="211"/>
      <c r="AS576" s="211"/>
      <c r="AT576" s="211"/>
      <c r="AU576" s="211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</row>
    <row r="577" spans="1:59" ht="12.75" customHeight="1">
      <c r="A577" s="211"/>
      <c r="B577" s="2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11"/>
      <c r="AK577" s="211"/>
      <c r="AL577" s="211"/>
      <c r="AM577" s="211"/>
      <c r="AN577" s="211"/>
      <c r="AO577" s="211"/>
      <c r="AP577" s="211"/>
      <c r="AQ577" s="211"/>
      <c r="AR577" s="211"/>
      <c r="AS577" s="211"/>
      <c r="AT577" s="211"/>
      <c r="AU577" s="211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</row>
    <row r="578" spans="1:59" ht="12.75" customHeight="1">
      <c r="A578" s="211"/>
      <c r="B578" s="2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11"/>
      <c r="AK578" s="211"/>
      <c r="AL578" s="211"/>
      <c r="AM578" s="211"/>
      <c r="AN578" s="211"/>
      <c r="AO578" s="211"/>
      <c r="AP578" s="211"/>
      <c r="AQ578" s="211"/>
      <c r="AR578" s="211"/>
      <c r="AS578" s="211"/>
      <c r="AT578" s="211"/>
      <c r="AU578" s="211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</row>
    <row r="579" spans="1:59" ht="12.75" customHeight="1">
      <c r="A579" s="211"/>
      <c r="B579" s="2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11"/>
      <c r="AK579" s="211"/>
      <c r="AL579" s="211"/>
      <c r="AM579" s="211"/>
      <c r="AN579" s="211"/>
      <c r="AO579" s="211"/>
      <c r="AP579" s="211"/>
      <c r="AQ579" s="211"/>
      <c r="AR579" s="211"/>
      <c r="AS579" s="211"/>
      <c r="AT579" s="211"/>
      <c r="AU579" s="211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</row>
    <row r="580" spans="1:59" ht="12.75" customHeight="1">
      <c r="A580" s="211"/>
      <c r="B580" s="2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</row>
    <row r="581" spans="1:59" ht="12.75" customHeight="1">
      <c r="A581" s="211"/>
      <c r="B581" s="2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</row>
    <row r="582" spans="1:59" ht="12.75" customHeight="1">
      <c r="A582" s="211"/>
      <c r="B582" s="2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</row>
    <row r="583" spans="1:59" ht="12.75" customHeight="1">
      <c r="A583" s="211"/>
      <c r="B583" s="2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</row>
    <row r="584" spans="1:59" ht="12.75" customHeight="1">
      <c r="A584" s="211"/>
      <c r="B584" s="2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</row>
    <row r="585" spans="1:59" ht="12.75" customHeight="1">
      <c r="A585" s="211"/>
      <c r="B585" s="2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1"/>
      <c r="AT585" s="211"/>
      <c r="AU585" s="211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</row>
    <row r="586" spans="1:59" ht="12.75" customHeight="1">
      <c r="A586" s="211"/>
      <c r="B586" s="2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</row>
    <row r="587" spans="1:59" ht="12.75" customHeight="1">
      <c r="A587" s="211"/>
      <c r="B587" s="2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</row>
    <row r="588" spans="1:59" ht="12.75" customHeight="1">
      <c r="A588" s="211"/>
      <c r="B588" s="2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11"/>
      <c r="AT588" s="211"/>
      <c r="AU588" s="211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</row>
    <row r="589" spans="1:59" ht="12.75" customHeight="1">
      <c r="A589" s="211"/>
      <c r="B589" s="2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</row>
    <row r="590" spans="1:59" ht="12.75" customHeight="1">
      <c r="A590" s="211"/>
      <c r="B590" s="2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11"/>
      <c r="AT590" s="211"/>
      <c r="AU590" s="211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</row>
    <row r="591" spans="1:59" ht="12.75" customHeight="1">
      <c r="A591" s="211"/>
      <c r="B591" s="2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</row>
    <row r="592" spans="1:59" ht="12.75" customHeight="1">
      <c r="A592" s="211"/>
      <c r="B592" s="2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</row>
    <row r="593" spans="1:59" ht="12.75" customHeight="1">
      <c r="A593" s="211"/>
      <c r="B593" s="2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</row>
    <row r="594" spans="1:59" ht="12.75" customHeight="1">
      <c r="A594" s="211"/>
      <c r="B594" s="2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</row>
    <row r="595" spans="1:59" ht="12.75" customHeight="1">
      <c r="A595" s="211"/>
      <c r="B595" s="2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</row>
    <row r="596" spans="1:59" ht="12.75" customHeight="1">
      <c r="A596" s="211"/>
      <c r="B596" s="2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</row>
    <row r="597" spans="1:59" ht="12.75" customHeight="1">
      <c r="A597" s="211"/>
      <c r="B597" s="2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</row>
    <row r="598" spans="1:59" ht="12.75" customHeight="1">
      <c r="A598" s="211"/>
      <c r="B598" s="2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</row>
    <row r="599" spans="1:59" ht="12.75" customHeight="1">
      <c r="A599" s="211"/>
      <c r="B599" s="2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</row>
    <row r="600" spans="1:59" ht="12.75" customHeight="1">
      <c r="A600" s="211"/>
      <c r="B600" s="2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</row>
    <row r="601" spans="1:59" ht="12.75" customHeight="1">
      <c r="A601" s="211"/>
      <c r="B601" s="2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1"/>
      <c r="AT601" s="211"/>
      <c r="AU601" s="211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</row>
    <row r="602" spans="1:59" ht="12.75" customHeight="1">
      <c r="A602" s="211"/>
      <c r="B602" s="2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1"/>
      <c r="AT602" s="211"/>
      <c r="AU602" s="211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</row>
    <row r="603" spans="1:59" ht="12.75" customHeight="1">
      <c r="A603" s="211"/>
      <c r="B603" s="2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1"/>
      <c r="AT603" s="211"/>
      <c r="AU603" s="211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</row>
    <row r="604" spans="1:59" ht="12.75" customHeight="1">
      <c r="A604" s="211"/>
      <c r="B604" s="2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1"/>
      <c r="AT604" s="211"/>
      <c r="AU604" s="211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</row>
    <row r="605" spans="1:59" ht="12.75" customHeight="1">
      <c r="A605" s="211"/>
      <c r="B605" s="2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11"/>
      <c r="AT605" s="211"/>
      <c r="AU605" s="211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</row>
    <row r="606" spans="1:59" ht="12.75" customHeight="1">
      <c r="A606" s="211"/>
      <c r="B606" s="2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11"/>
      <c r="AT606" s="211"/>
      <c r="AU606" s="211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</row>
    <row r="607" spans="1:59" ht="12.75" customHeight="1">
      <c r="A607" s="211"/>
      <c r="B607" s="2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11"/>
      <c r="AT607" s="211"/>
      <c r="AU607" s="211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</row>
    <row r="608" spans="1:59" ht="12.75" customHeight="1">
      <c r="A608" s="211"/>
      <c r="B608" s="2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11"/>
      <c r="AK608" s="211"/>
      <c r="AL608" s="211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</row>
    <row r="609" spans="1:59" ht="12.75" customHeight="1">
      <c r="A609" s="211"/>
      <c r="B609" s="2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  <c r="AS609" s="211"/>
      <c r="AT609" s="211"/>
      <c r="AU609" s="211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</row>
    <row r="610" spans="1:59" ht="12.75" customHeight="1">
      <c r="A610" s="211"/>
      <c r="B610" s="2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</row>
    <row r="611" spans="1:59" ht="12.75" customHeight="1">
      <c r="A611" s="211"/>
      <c r="B611" s="2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</row>
    <row r="612" spans="1:59" ht="12.75" customHeight="1">
      <c r="A612" s="211"/>
      <c r="B612" s="2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</row>
    <row r="613" spans="1:59" ht="12.75" customHeight="1">
      <c r="A613" s="211"/>
      <c r="B613" s="2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</row>
    <row r="614" spans="1:59" ht="12.75" customHeight="1">
      <c r="A614" s="211"/>
      <c r="B614" s="2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</row>
    <row r="615" spans="1:59" ht="12.75" customHeight="1">
      <c r="A615" s="211"/>
      <c r="B615" s="2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</row>
    <row r="616" spans="1:59" ht="12.75" customHeight="1">
      <c r="A616" s="211"/>
      <c r="B616" s="2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</row>
    <row r="617" spans="1:59" ht="12.75" customHeight="1">
      <c r="A617" s="211"/>
      <c r="B617" s="2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</row>
    <row r="618" spans="1:59" ht="12.75" customHeight="1">
      <c r="A618" s="211"/>
      <c r="B618" s="2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</row>
    <row r="619" spans="1:59" ht="12.75" customHeight="1">
      <c r="A619" s="211"/>
      <c r="B619" s="2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1"/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</row>
    <row r="620" spans="1:59" ht="12.75" customHeight="1">
      <c r="A620" s="211"/>
      <c r="B620" s="2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</row>
    <row r="621" spans="1:59" ht="12.75" customHeight="1">
      <c r="A621" s="211"/>
      <c r="B621" s="2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1"/>
      <c r="AT621" s="211"/>
      <c r="AU621" s="211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</row>
    <row r="622" spans="1:59" ht="12.75" customHeight="1">
      <c r="A622" s="211"/>
      <c r="B622" s="2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</row>
    <row r="623" spans="1:59" ht="12.75" customHeight="1">
      <c r="A623" s="211"/>
      <c r="B623" s="2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</row>
    <row r="624" spans="1:59" ht="12.75" customHeight="1">
      <c r="A624" s="211"/>
      <c r="B624" s="2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</row>
    <row r="625" spans="1:59" ht="12.75" customHeight="1">
      <c r="A625" s="211"/>
      <c r="B625" s="2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</row>
    <row r="626" spans="1:59" ht="12.75" customHeight="1">
      <c r="A626" s="211"/>
      <c r="B626" s="2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</row>
    <row r="627" spans="1:59" ht="12.75" customHeight="1">
      <c r="A627" s="211"/>
      <c r="B627" s="2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11"/>
      <c r="AK627" s="211"/>
      <c r="AL627" s="211"/>
      <c r="AM627" s="211"/>
      <c r="AN627" s="211"/>
      <c r="AO627" s="211"/>
      <c r="AP627" s="211"/>
      <c r="AQ627" s="211"/>
      <c r="AR627" s="211"/>
      <c r="AS627" s="211"/>
      <c r="AT627" s="211"/>
      <c r="AU627" s="211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</row>
    <row r="628" spans="1:59" ht="12.75" customHeight="1">
      <c r="A628" s="211"/>
      <c r="B628" s="2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211"/>
      <c r="AH628" s="211"/>
      <c r="AI628" s="211"/>
      <c r="AJ628" s="211"/>
      <c r="AK628" s="211"/>
      <c r="AL628" s="211"/>
      <c r="AM628" s="211"/>
      <c r="AN628" s="211"/>
      <c r="AO628" s="211"/>
      <c r="AP628" s="211"/>
      <c r="AQ628" s="211"/>
      <c r="AR628" s="211"/>
      <c r="AS628" s="211"/>
      <c r="AT628" s="211"/>
      <c r="AU628" s="211"/>
      <c r="AV628" s="211"/>
      <c r="AW628" s="211"/>
      <c r="AX628" s="211"/>
      <c r="AY628" s="211"/>
      <c r="AZ628" s="211"/>
      <c r="BA628" s="211"/>
      <c r="BB628" s="211"/>
      <c r="BC628" s="211"/>
      <c r="BD628" s="211"/>
      <c r="BE628" s="211"/>
      <c r="BF628" s="211"/>
      <c r="BG628" s="211"/>
    </row>
    <row r="629" spans="1:59" ht="12.75" customHeight="1">
      <c r="A629" s="211"/>
      <c r="B629" s="2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11"/>
      <c r="AK629" s="211"/>
      <c r="AL629" s="211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</row>
    <row r="630" spans="1:59" ht="12.75" customHeight="1">
      <c r="A630" s="211"/>
      <c r="B630" s="2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</row>
    <row r="631" spans="1:59" ht="12.75" customHeight="1">
      <c r="A631" s="211"/>
      <c r="B631" s="2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</row>
    <row r="632" spans="1:59" ht="12.75" customHeight="1">
      <c r="A632" s="211"/>
      <c r="B632" s="2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11"/>
      <c r="AK632" s="211"/>
      <c r="AL632" s="211"/>
      <c r="AM632" s="211"/>
      <c r="AN632" s="211"/>
      <c r="AO632" s="211"/>
      <c r="AP632" s="211"/>
      <c r="AQ632" s="211"/>
      <c r="AR632" s="211"/>
      <c r="AS632" s="211"/>
      <c r="AT632" s="211"/>
      <c r="AU632" s="211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</row>
    <row r="633" spans="1:59" ht="12.75" customHeight="1">
      <c r="A633" s="211"/>
      <c r="B633" s="2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11"/>
      <c r="AK633" s="211"/>
      <c r="AL633" s="211"/>
      <c r="AM633" s="211"/>
      <c r="AN633" s="211"/>
      <c r="AO633" s="211"/>
      <c r="AP633" s="211"/>
      <c r="AQ633" s="211"/>
      <c r="AR633" s="211"/>
      <c r="AS633" s="211"/>
      <c r="AT633" s="211"/>
      <c r="AU633" s="211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</row>
    <row r="634" spans="1:59" ht="12.75" customHeight="1">
      <c r="A634" s="211"/>
      <c r="B634" s="2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11"/>
      <c r="AK634" s="211"/>
      <c r="AL634" s="211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</row>
    <row r="635" spans="1:59" ht="12.75" customHeight="1">
      <c r="A635" s="211"/>
      <c r="B635" s="2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11"/>
      <c r="AK635" s="211"/>
      <c r="AL635" s="211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</row>
    <row r="636" spans="1:59" ht="12.75" customHeight="1">
      <c r="A636" s="211"/>
      <c r="B636" s="2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11"/>
      <c r="AK636" s="211"/>
      <c r="AL636" s="211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</row>
    <row r="637" spans="1:59" ht="12.75" customHeight="1">
      <c r="A637" s="211"/>
      <c r="B637" s="2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11"/>
      <c r="AK637" s="211"/>
      <c r="AL637" s="211"/>
      <c r="AM637" s="211"/>
      <c r="AN637" s="211"/>
      <c r="AO637" s="211"/>
      <c r="AP637" s="211"/>
      <c r="AQ637" s="211"/>
      <c r="AR637" s="211"/>
      <c r="AS637" s="211"/>
      <c r="AT637" s="211"/>
      <c r="AU637" s="211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</row>
    <row r="638" spans="1:59" ht="12.75" customHeight="1">
      <c r="A638" s="211"/>
      <c r="B638" s="2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11"/>
      <c r="AK638" s="211"/>
      <c r="AL638" s="211"/>
      <c r="AM638" s="211"/>
      <c r="AN638" s="211"/>
      <c r="AO638" s="211"/>
      <c r="AP638" s="211"/>
      <c r="AQ638" s="211"/>
      <c r="AR638" s="211"/>
      <c r="AS638" s="211"/>
      <c r="AT638" s="211"/>
      <c r="AU638" s="211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</row>
    <row r="639" spans="1:59" ht="12.75" customHeight="1">
      <c r="A639" s="211"/>
      <c r="B639" s="2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11"/>
      <c r="AK639" s="211"/>
      <c r="AL639" s="211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</row>
    <row r="640" spans="1:59" ht="12.75" customHeight="1">
      <c r="A640" s="211"/>
      <c r="B640" s="2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11"/>
      <c r="AK640" s="211"/>
      <c r="AL640" s="211"/>
      <c r="AM640" s="211"/>
      <c r="AN640" s="211"/>
      <c r="AO640" s="211"/>
      <c r="AP640" s="211"/>
      <c r="AQ640" s="211"/>
      <c r="AR640" s="211"/>
      <c r="AS640" s="211"/>
      <c r="AT640" s="211"/>
      <c r="AU640" s="211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</row>
    <row r="641" spans="1:59" ht="12.75" customHeight="1">
      <c r="A641" s="211"/>
      <c r="B641" s="2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G641" s="211"/>
      <c r="AH641" s="211"/>
      <c r="AI641" s="211"/>
      <c r="AJ641" s="211"/>
      <c r="AK641" s="211"/>
      <c r="AL641" s="211"/>
      <c r="AM641" s="211"/>
      <c r="AN641" s="211"/>
      <c r="AO641" s="211"/>
      <c r="AP641" s="211"/>
      <c r="AQ641" s="211"/>
      <c r="AR641" s="211"/>
      <c r="AS641" s="211"/>
      <c r="AT641" s="211"/>
      <c r="AU641" s="211"/>
      <c r="AV641" s="211"/>
      <c r="AW641" s="211"/>
      <c r="AX641" s="211"/>
      <c r="AY641" s="211"/>
      <c r="AZ641" s="211"/>
      <c r="BA641" s="211"/>
      <c r="BB641" s="211"/>
      <c r="BC641" s="211"/>
      <c r="BD641" s="211"/>
      <c r="BE641" s="211"/>
      <c r="BF641" s="211"/>
      <c r="BG641" s="211"/>
    </row>
    <row r="642" spans="1:59" ht="12.75" customHeight="1">
      <c r="A642" s="211"/>
      <c r="B642" s="2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211"/>
      <c r="AH642" s="211"/>
      <c r="AI642" s="211"/>
      <c r="AJ642" s="211"/>
      <c r="AK642" s="211"/>
      <c r="AL642" s="211"/>
      <c r="AM642" s="211"/>
      <c r="AN642" s="211"/>
      <c r="AO642" s="211"/>
      <c r="AP642" s="211"/>
      <c r="AQ642" s="211"/>
      <c r="AR642" s="211"/>
      <c r="AS642" s="211"/>
      <c r="AT642" s="211"/>
      <c r="AU642" s="211"/>
      <c r="AV642" s="211"/>
      <c r="AW642" s="211"/>
      <c r="AX642" s="211"/>
      <c r="AY642" s="211"/>
      <c r="AZ642" s="211"/>
      <c r="BA642" s="211"/>
      <c r="BB642" s="211"/>
      <c r="BC642" s="211"/>
      <c r="BD642" s="211"/>
      <c r="BE642" s="211"/>
      <c r="BF642" s="211"/>
      <c r="BG642" s="211"/>
    </row>
    <row r="643" spans="1:59" ht="12.75" customHeight="1">
      <c r="A643" s="211"/>
      <c r="B643" s="2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G643" s="211"/>
      <c r="AH643" s="211"/>
      <c r="AI643" s="211"/>
      <c r="AJ643" s="211"/>
      <c r="AK643" s="211"/>
      <c r="AL643" s="211"/>
      <c r="AM643" s="211"/>
      <c r="AN643" s="211"/>
      <c r="AO643" s="211"/>
      <c r="AP643" s="211"/>
      <c r="AQ643" s="211"/>
      <c r="AR643" s="211"/>
      <c r="AS643" s="211"/>
      <c r="AT643" s="211"/>
      <c r="AU643" s="211"/>
      <c r="AV643" s="211"/>
      <c r="AW643" s="211"/>
      <c r="AX643" s="211"/>
      <c r="AY643" s="211"/>
      <c r="AZ643" s="211"/>
      <c r="BA643" s="211"/>
      <c r="BB643" s="211"/>
      <c r="BC643" s="211"/>
      <c r="BD643" s="211"/>
      <c r="BE643" s="211"/>
      <c r="BF643" s="211"/>
      <c r="BG643" s="211"/>
    </row>
    <row r="644" spans="1:59" ht="12.75" customHeight="1">
      <c r="A644" s="211"/>
      <c r="B644" s="2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211"/>
      <c r="AH644" s="211"/>
      <c r="AI644" s="211"/>
      <c r="AJ644" s="211"/>
      <c r="AK644" s="211"/>
      <c r="AL644" s="211"/>
      <c r="AM644" s="211"/>
      <c r="AN644" s="211"/>
      <c r="AO644" s="211"/>
      <c r="AP644" s="211"/>
      <c r="AQ644" s="211"/>
      <c r="AR644" s="211"/>
      <c r="AS644" s="211"/>
      <c r="AT644" s="211"/>
      <c r="AU644" s="211"/>
      <c r="AV644" s="211"/>
      <c r="AW644" s="211"/>
      <c r="AX644" s="211"/>
      <c r="AY644" s="211"/>
      <c r="AZ644" s="211"/>
      <c r="BA644" s="211"/>
      <c r="BB644" s="211"/>
      <c r="BC644" s="211"/>
      <c r="BD644" s="211"/>
      <c r="BE644" s="211"/>
      <c r="BF644" s="211"/>
      <c r="BG644" s="211"/>
    </row>
    <row r="645" spans="1:59" ht="12.75" customHeight="1">
      <c r="A645" s="211"/>
      <c r="B645" s="2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G645" s="211"/>
      <c r="AH645" s="211"/>
      <c r="AI645" s="211"/>
      <c r="AJ645" s="211"/>
      <c r="AK645" s="211"/>
      <c r="AL645" s="211"/>
      <c r="AM645" s="211"/>
      <c r="AN645" s="211"/>
      <c r="AO645" s="211"/>
      <c r="AP645" s="211"/>
      <c r="AQ645" s="211"/>
      <c r="AR645" s="211"/>
      <c r="AS645" s="211"/>
      <c r="AT645" s="211"/>
      <c r="AU645" s="211"/>
      <c r="AV645" s="211"/>
      <c r="AW645" s="211"/>
      <c r="AX645" s="211"/>
      <c r="AY645" s="211"/>
      <c r="AZ645" s="211"/>
      <c r="BA645" s="211"/>
      <c r="BB645" s="211"/>
      <c r="BC645" s="211"/>
      <c r="BD645" s="211"/>
      <c r="BE645" s="211"/>
      <c r="BF645" s="211"/>
      <c r="BG645" s="211"/>
    </row>
    <row r="646" spans="1:59" ht="12.75" customHeight="1">
      <c r="A646" s="211"/>
      <c r="B646" s="2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G646" s="211"/>
      <c r="AH646" s="211"/>
      <c r="AI646" s="211"/>
      <c r="AJ646" s="211"/>
      <c r="AK646" s="211"/>
      <c r="AL646" s="211"/>
      <c r="AM646" s="211"/>
      <c r="AN646" s="211"/>
      <c r="AO646" s="211"/>
      <c r="AP646" s="211"/>
      <c r="AQ646" s="211"/>
      <c r="AR646" s="211"/>
      <c r="AS646" s="211"/>
      <c r="AT646" s="211"/>
      <c r="AU646" s="211"/>
      <c r="AV646" s="211"/>
      <c r="AW646" s="211"/>
      <c r="AX646" s="211"/>
      <c r="AY646" s="211"/>
      <c r="AZ646" s="211"/>
      <c r="BA646" s="211"/>
      <c r="BB646" s="211"/>
      <c r="BC646" s="211"/>
      <c r="BD646" s="211"/>
      <c r="BE646" s="211"/>
      <c r="BF646" s="211"/>
      <c r="BG646" s="211"/>
    </row>
    <row r="647" spans="1:59" ht="12.75" customHeight="1">
      <c r="A647" s="211"/>
      <c r="B647" s="2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G647" s="211"/>
      <c r="AH647" s="211"/>
      <c r="AI647" s="211"/>
      <c r="AJ647" s="211"/>
      <c r="AK647" s="211"/>
      <c r="AL647" s="211"/>
      <c r="AM647" s="211"/>
      <c r="AN647" s="211"/>
      <c r="AO647" s="211"/>
      <c r="AP647" s="211"/>
      <c r="AQ647" s="211"/>
      <c r="AR647" s="211"/>
      <c r="AS647" s="211"/>
      <c r="AT647" s="211"/>
      <c r="AU647" s="211"/>
      <c r="AV647" s="211"/>
      <c r="AW647" s="211"/>
      <c r="AX647" s="211"/>
      <c r="AY647" s="211"/>
      <c r="AZ647" s="211"/>
      <c r="BA647" s="211"/>
      <c r="BB647" s="211"/>
      <c r="BC647" s="211"/>
      <c r="BD647" s="211"/>
      <c r="BE647" s="211"/>
      <c r="BF647" s="211"/>
      <c r="BG647" s="211"/>
    </row>
    <row r="648" spans="1:59" ht="12.75" customHeight="1">
      <c r="A648" s="211"/>
      <c r="B648" s="2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211"/>
      <c r="AH648" s="211"/>
      <c r="AI648" s="211"/>
      <c r="AJ648" s="211"/>
      <c r="AK648" s="211"/>
      <c r="AL648" s="211"/>
      <c r="AM648" s="211"/>
      <c r="AN648" s="211"/>
      <c r="AO648" s="211"/>
      <c r="AP648" s="211"/>
      <c r="AQ648" s="211"/>
      <c r="AR648" s="211"/>
      <c r="AS648" s="211"/>
      <c r="AT648" s="211"/>
      <c r="AU648" s="211"/>
      <c r="AV648" s="211"/>
      <c r="AW648" s="211"/>
      <c r="AX648" s="211"/>
      <c r="AY648" s="211"/>
      <c r="AZ648" s="211"/>
      <c r="BA648" s="211"/>
      <c r="BB648" s="211"/>
      <c r="BC648" s="211"/>
      <c r="BD648" s="211"/>
      <c r="BE648" s="211"/>
      <c r="BF648" s="211"/>
      <c r="BG648" s="211"/>
    </row>
    <row r="649" spans="1:59" ht="12.75" customHeight="1">
      <c r="A649" s="211"/>
      <c r="B649" s="2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G649" s="211"/>
      <c r="AH649" s="211"/>
      <c r="AI649" s="211"/>
      <c r="AJ649" s="211"/>
      <c r="AK649" s="211"/>
      <c r="AL649" s="211"/>
      <c r="AM649" s="211"/>
      <c r="AN649" s="211"/>
      <c r="AO649" s="211"/>
      <c r="AP649" s="211"/>
      <c r="AQ649" s="211"/>
      <c r="AR649" s="211"/>
      <c r="AS649" s="211"/>
      <c r="AT649" s="211"/>
      <c r="AU649" s="211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</row>
    <row r="650" spans="1:59" ht="12.75" customHeight="1">
      <c r="A650" s="211"/>
      <c r="B650" s="2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G650" s="211"/>
      <c r="AH650" s="211"/>
      <c r="AI650" s="211"/>
      <c r="AJ650" s="211"/>
      <c r="AK650" s="211"/>
      <c r="AL650" s="211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</row>
    <row r="651" spans="1:59" ht="12.75" customHeight="1">
      <c r="A651" s="211"/>
      <c r="B651" s="2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G651" s="211"/>
      <c r="AH651" s="211"/>
      <c r="AI651" s="211"/>
      <c r="AJ651" s="211"/>
      <c r="AK651" s="211"/>
      <c r="AL651" s="211"/>
      <c r="AM651" s="211"/>
      <c r="AN651" s="211"/>
      <c r="AO651" s="211"/>
      <c r="AP651" s="211"/>
      <c r="AQ651" s="211"/>
      <c r="AR651" s="211"/>
      <c r="AS651" s="211"/>
      <c r="AT651" s="211"/>
      <c r="AU651" s="211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</row>
    <row r="652" spans="1:59" ht="12.75" customHeight="1">
      <c r="A652" s="211"/>
      <c r="B652" s="2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211"/>
      <c r="AH652" s="211"/>
      <c r="AI652" s="211"/>
      <c r="AJ652" s="211"/>
      <c r="AK652" s="211"/>
      <c r="AL652" s="211"/>
      <c r="AM652" s="211"/>
      <c r="AN652" s="211"/>
      <c r="AO652" s="211"/>
      <c r="AP652" s="211"/>
      <c r="AQ652" s="211"/>
      <c r="AR652" s="211"/>
      <c r="AS652" s="211"/>
      <c r="AT652" s="211"/>
      <c r="AU652" s="211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</row>
    <row r="653" spans="1:59" ht="12.75" customHeight="1">
      <c r="A653" s="211"/>
      <c r="B653" s="2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G653" s="211"/>
      <c r="AH653" s="211"/>
      <c r="AI653" s="211"/>
      <c r="AJ653" s="211"/>
      <c r="AK653" s="211"/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211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</row>
    <row r="654" spans="1:59" ht="12.75" customHeight="1">
      <c r="A654" s="211"/>
      <c r="B654" s="2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1"/>
      <c r="AT654" s="211"/>
      <c r="AU654" s="211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</row>
    <row r="655" spans="1:59" ht="12.75" customHeight="1">
      <c r="A655" s="211"/>
      <c r="B655" s="2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G655" s="211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1"/>
      <c r="AT655" s="211"/>
      <c r="AU655" s="211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</row>
    <row r="656" spans="1:59" ht="12.75" customHeight="1">
      <c r="A656" s="211"/>
      <c r="B656" s="2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G656" s="211"/>
      <c r="AH656" s="211"/>
      <c r="AI656" s="211"/>
      <c r="AJ656" s="211"/>
      <c r="AK656" s="211"/>
      <c r="AL656" s="211"/>
      <c r="AM656" s="211"/>
      <c r="AN656" s="211"/>
      <c r="AO656" s="211"/>
      <c r="AP656" s="211"/>
      <c r="AQ656" s="211"/>
      <c r="AR656" s="211"/>
      <c r="AS656" s="211"/>
      <c r="AT656" s="211"/>
      <c r="AU656" s="211"/>
      <c r="AV656" s="211"/>
      <c r="AW656" s="211"/>
      <c r="AX656" s="211"/>
      <c r="AY656" s="211"/>
      <c r="AZ656" s="211"/>
      <c r="BA656" s="211"/>
      <c r="BB656" s="211"/>
      <c r="BC656" s="211"/>
      <c r="BD656" s="211"/>
      <c r="BE656" s="211"/>
      <c r="BF656" s="211"/>
      <c r="BG656" s="211"/>
    </row>
    <row r="657" spans="1:59" ht="12.75" customHeight="1">
      <c r="A657" s="211"/>
      <c r="B657" s="2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G657" s="211"/>
      <c r="AH657" s="211"/>
      <c r="AI657" s="211"/>
      <c r="AJ657" s="211"/>
      <c r="AK657" s="211"/>
      <c r="AL657" s="211"/>
      <c r="AM657" s="211"/>
      <c r="AN657" s="211"/>
      <c r="AO657" s="211"/>
      <c r="AP657" s="211"/>
      <c r="AQ657" s="211"/>
      <c r="AR657" s="211"/>
      <c r="AS657" s="211"/>
      <c r="AT657" s="211"/>
      <c r="AU657" s="211"/>
      <c r="AV657" s="211"/>
      <c r="AW657" s="211"/>
      <c r="AX657" s="211"/>
      <c r="AY657" s="211"/>
      <c r="AZ657" s="211"/>
      <c r="BA657" s="211"/>
      <c r="BB657" s="211"/>
      <c r="BC657" s="211"/>
      <c r="BD657" s="211"/>
      <c r="BE657" s="211"/>
      <c r="BF657" s="211"/>
      <c r="BG657" s="211"/>
    </row>
    <row r="658" spans="1:59" ht="12.75" customHeight="1">
      <c r="A658" s="211"/>
      <c r="B658" s="2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211"/>
      <c r="AH658" s="211"/>
      <c r="AI658" s="211"/>
      <c r="AJ658" s="211"/>
      <c r="AK658" s="211"/>
      <c r="AL658" s="211"/>
      <c r="AM658" s="211"/>
      <c r="AN658" s="211"/>
      <c r="AO658" s="211"/>
      <c r="AP658" s="211"/>
      <c r="AQ658" s="211"/>
      <c r="AR658" s="211"/>
      <c r="AS658" s="211"/>
      <c r="AT658" s="211"/>
      <c r="AU658" s="211"/>
      <c r="AV658" s="211"/>
      <c r="AW658" s="211"/>
      <c r="AX658" s="211"/>
      <c r="AY658" s="211"/>
      <c r="AZ658" s="211"/>
      <c r="BA658" s="211"/>
      <c r="BB658" s="211"/>
      <c r="BC658" s="211"/>
      <c r="BD658" s="211"/>
      <c r="BE658" s="211"/>
      <c r="BF658" s="211"/>
      <c r="BG658" s="211"/>
    </row>
    <row r="659" spans="1:59" ht="12.75" customHeight="1">
      <c r="A659" s="211"/>
      <c r="B659" s="2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G659" s="211"/>
      <c r="AH659" s="211"/>
      <c r="AI659" s="211"/>
      <c r="AJ659" s="211"/>
      <c r="AK659" s="211"/>
      <c r="AL659" s="211"/>
      <c r="AM659" s="211"/>
      <c r="AN659" s="211"/>
      <c r="AO659" s="211"/>
      <c r="AP659" s="211"/>
      <c r="AQ659" s="211"/>
      <c r="AR659" s="211"/>
      <c r="AS659" s="211"/>
      <c r="AT659" s="211"/>
      <c r="AU659" s="211"/>
      <c r="AV659" s="211"/>
      <c r="AW659" s="211"/>
      <c r="AX659" s="211"/>
      <c r="AY659" s="211"/>
      <c r="AZ659" s="211"/>
      <c r="BA659" s="211"/>
      <c r="BB659" s="211"/>
      <c r="BC659" s="211"/>
      <c r="BD659" s="211"/>
      <c r="BE659" s="211"/>
      <c r="BF659" s="211"/>
      <c r="BG659" s="211"/>
    </row>
    <row r="660" spans="1:59" ht="12.75" customHeight="1">
      <c r="A660" s="211"/>
      <c r="B660" s="2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G660" s="211"/>
      <c r="AH660" s="211"/>
      <c r="AI660" s="211"/>
      <c r="AJ660" s="211"/>
      <c r="AK660" s="211"/>
      <c r="AL660" s="211"/>
      <c r="AM660" s="211"/>
      <c r="AN660" s="211"/>
      <c r="AO660" s="211"/>
      <c r="AP660" s="211"/>
      <c r="AQ660" s="211"/>
      <c r="AR660" s="211"/>
      <c r="AS660" s="211"/>
      <c r="AT660" s="211"/>
      <c r="AU660" s="211"/>
      <c r="AV660" s="211"/>
      <c r="AW660" s="211"/>
      <c r="AX660" s="211"/>
      <c r="AY660" s="211"/>
      <c r="AZ660" s="211"/>
      <c r="BA660" s="211"/>
      <c r="BB660" s="211"/>
      <c r="BC660" s="211"/>
      <c r="BD660" s="211"/>
      <c r="BE660" s="211"/>
      <c r="BF660" s="211"/>
      <c r="BG660" s="211"/>
    </row>
    <row r="661" spans="1:59" ht="12.75" customHeight="1">
      <c r="A661" s="211"/>
      <c r="B661" s="2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G661" s="211"/>
      <c r="AH661" s="211"/>
      <c r="AI661" s="211"/>
      <c r="AJ661" s="211"/>
      <c r="AK661" s="211"/>
      <c r="AL661" s="211"/>
      <c r="AM661" s="211"/>
      <c r="AN661" s="211"/>
      <c r="AO661" s="211"/>
      <c r="AP661" s="211"/>
      <c r="AQ661" s="211"/>
      <c r="AR661" s="211"/>
      <c r="AS661" s="211"/>
      <c r="AT661" s="211"/>
      <c r="AU661" s="211"/>
      <c r="AV661" s="211"/>
      <c r="AW661" s="211"/>
      <c r="AX661" s="211"/>
      <c r="AY661" s="211"/>
      <c r="AZ661" s="211"/>
      <c r="BA661" s="211"/>
      <c r="BB661" s="211"/>
      <c r="BC661" s="211"/>
      <c r="BD661" s="211"/>
      <c r="BE661" s="211"/>
      <c r="BF661" s="211"/>
      <c r="BG661" s="211"/>
    </row>
    <row r="662" spans="1:59" ht="12.75" customHeight="1">
      <c r="A662" s="211"/>
      <c r="B662" s="2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211"/>
      <c r="AH662" s="211"/>
      <c r="AI662" s="211"/>
      <c r="AJ662" s="211"/>
      <c r="AK662" s="211"/>
      <c r="AL662" s="211"/>
      <c r="AM662" s="211"/>
      <c r="AN662" s="211"/>
      <c r="AO662" s="211"/>
      <c r="AP662" s="211"/>
      <c r="AQ662" s="211"/>
      <c r="AR662" s="211"/>
      <c r="AS662" s="211"/>
      <c r="AT662" s="211"/>
      <c r="AU662" s="211"/>
      <c r="AV662" s="211"/>
      <c r="AW662" s="211"/>
      <c r="AX662" s="211"/>
      <c r="AY662" s="211"/>
      <c r="AZ662" s="211"/>
      <c r="BA662" s="211"/>
      <c r="BB662" s="211"/>
      <c r="BC662" s="211"/>
      <c r="BD662" s="211"/>
      <c r="BE662" s="211"/>
      <c r="BF662" s="211"/>
      <c r="BG662" s="211"/>
    </row>
    <row r="663" spans="1:59" ht="12.75" customHeight="1">
      <c r="A663" s="211"/>
      <c r="B663" s="2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G663" s="211"/>
      <c r="AH663" s="211"/>
      <c r="AI663" s="211"/>
      <c r="AJ663" s="211"/>
      <c r="AK663" s="211"/>
      <c r="AL663" s="211"/>
      <c r="AM663" s="211"/>
      <c r="AN663" s="211"/>
      <c r="AO663" s="211"/>
      <c r="AP663" s="211"/>
      <c r="AQ663" s="211"/>
      <c r="AR663" s="211"/>
      <c r="AS663" s="211"/>
      <c r="AT663" s="211"/>
      <c r="AU663" s="211"/>
      <c r="AV663" s="211"/>
      <c r="AW663" s="211"/>
      <c r="AX663" s="211"/>
      <c r="AY663" s="211"/>
      <c r="AZ663" s="211"/>
      <c r="BA663" s="211"/>
      <c r="BB663" s="211"/>
      <c r="BC663" s="211"/>
      <c r="BD663" s="211"/>
      <c r="BE663" s="211"/>
      <c r="BF663" s="211"/>
      <c r="BG663" s="211"/>
    </row>
    <row r="664" spans="1:59" ht="12.75" customHeight="1">
      <c r="A664" s="211"/>
      <c r="B664" s="2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G664" s="211"/>
      <c r="AH664" s="211"/>
      <c r="AI664" s="211"/>
      <c r="AJ664" s="211"/>
      <c r="AK664" s="211"/>
      <c r="AL664" s="211"/>
      <c r="AM664" s="211"/>
      <c r="AN664" s="211"/>
      <c r="AO664" s="211"/>
      <c r="AP664" s="211"/>
      <c r="AQ664" s="211"/>
      <c r="AR664" s="211"/>
      <c r="AS664" s="211"/>
      <c r="AT664" s="211"/>
      <c r="AU664" s="211"/>
      <c r="AV664" s="211"/>
      <c r="AW664" s="211"/>
      <c r="AX664" s="211"/>
      <c r="AY664" s="211"/>
      <c r="AZ664" s="211"/>
      <c r="BA664" s="211"/>
      <c r="BB664" s="211"/>
      <c r="BC664" s="211"/>
      <c r="BD664" s="211"/>
      <c r="BE664" s="211"/>
      <c r="BF664" s="211"/>
      <c r="BG664" s="211"/>
    </row>
    <row r="665" spans="1:59" ht="12.75" customHeight="1">
      <c r="A665" s="211"/>
      <c r="B665" s="2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11"/>
      <c r="AK665" s="211"/>
      <c r="AL665" s="211"/>
      <c r="AM665" s="211"/>
      <c r="AN665" s="211"/>
      <c r="AO665" s="211"/>
      <c r="AP665" s="211"/>
      <c r="AQ665" s="211"/>
      <c r="AR665" s="211"/>
      <c r="AS665" s="211"/>
      <c r="AT665" s="211"/>
      <c r="AU665" s="211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</row>
    <row r="666" spans="1:59" ht="12.75" customHeight="1">
      <c r="A666" s="211"/>
      <c r="B666" s="2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</row>
    <row r="667" spans="1:59" ht="12.75" customHeight="1">
      <c r="A667" s="211"/>
      <c r="B667" s="2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</row>
    <row r="668" spans="1:59" ht="12.75" customHeight="1">
      <c r="A668" s="211"/>
      <c r="B668" s="2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</row>
    <row r="669" spans="1:59" ht="12.75" customHeight="1">
      <c r="A669" s="211"/>
      <c r="B669" s="2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1"/>
      <c r="AT669" s="211"/>
      <c r="AU669" s="211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</row>
    <row r="670" spans="1:59" ht="12.75" customHeight="1">
      <c r="A670" s="211"/>
      <c r="B670" s="2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1"/>
      <c r="AT670" s="211"/>
      <c r="AU670" s="211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</row>
    <row r="671" spans="1:59" ht="12.75" customHeight="1">
      <c r="A671" s="211"/>
      <c r="B671" s="2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1"/>
      <c r="AT671" s="211"/>
      <c r="AU671" s="211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</row>
    <row r="672" spans="1:59" ht="12.75" customHeight="1">
      <c r="A672" s="211"/>
      <c r="B672" s="2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1"/>
      <c r="AT672" s="211"/>
      <c r="AU672" s="211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</row>
    <row r="673" spans="1:59" ht="12.75" customHeight="1">
      <c r="A673" s="211"/>
      <c r="B673" s="2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1"/>
      <c r="AT673" s="211"/>
      <c r="AU673" s="211"/>
      <c r="AV673" s="211"/>
      <c r="AW673" s="211"/>
      <c r="AX673" s="211"/>
      <c r="AY673" s="211"/>
      <c r="AZ673" s="211"/>
      <c r="BA673" s="211"/>
      <c r="BB673" s="211"/>
      <c r="BC673" s="211"/>
      <c r="BD673" s="211"/>
      <c r="BE673" s="211"/>
      <c r="BF673" s="211"/>
      <c r="BG673" s="211"/>
    </row>
    <row r="674" spans="1:59" ht="12.75" customHeight="1">
      <c r="A674" s="211"/>
      <c r="B674" s="2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1"/>
      <c r="AT674" s="211"/>
      <c r="AU674" s="211"/>
      <c r="AV674" s="211"/>
      <c r="AW674" s="211"/>
      <c r="AX674" s="211"/>
      <c r="AY674" s="211"/>
      <c r="AZ674" s="211"/>
      <c r="BA674" s="211"/>
      <c r="BB674" s="211"/>
      <c r="BC674" s="211"/>
      <c r="BD674" s="211"/>
      <c r="BE674" s="211"/>
      <c r="BF674" s="211"/>
      <c r="BG674" s="211"/>
    </row>
    <row r="675" spans="1:59" ht="12.75" customHeight="1">
      <c r="A675" s="211"/>
      <c r="B675" s="2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11"/>
      <c r="AT675" s="211"/>
      <c r="AU675" s="211"/>
      <c r="AV675" s="211"/>
      <c r="AW675" s="211"/>
      <c r="AX675" s="211"/>
      <c r="AY675" s="211"/>
      <c r="AZ675" s="211"/>
      <c r="BA675" s="211"/>
      <c r="BB675" s="211"/>
      <c r="BC675" s="211"/>
      <c r="BD675" s="211"/>
      <c r="BE675" s="211"/>
      <c r="BF675" s="211"/>
      <c r="BG675" s="211"/>
    </row>
    <row r="676" spans="1:59" ht="12.75" customHeight="1">
      <c r="A676" s="211"/>
      <c r="B676" s="2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11"/>
      <c r="AT676" s="211"/>
      <c r="AU676" s="211"/>
      <c r="AV676" s="211"/>
      <c r="AW676" s="211"/>
      <c r="AX676" s="211"/>
      <c r="AY676" s="211"/>
      <c r="AZ676" s="211"/>
      <c r="BA676" s="211"/>
      <c r="BB676" s="211"/>
      <c r="BC676" s="211"/>
      <c r="BD676" s="211"/>
      <c r="BE676" s="211"/>
      <c r="BF676" s="211"/>
      <c r="BG676" s="211"/>
    </row>
    <row r="677" spans="1:59" ht="12.75" customHeight="1">
      <c r="A677" s="211"/>
      <c r="B677" s="2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11"/>
      <c r="AT677" s="211"/>
      <c r="AU677" s="211"/>
      <c r="AV677" s="211"/>
      <c r="AW677" s="211"/>
      <c r="AX677" s="211"/>
      <c r="AY677" s="211"/>
      <c r="AZ677" s="211"/>
      <c r="BA677" s="211"/>
      <c r="BB677" s="211"/>
      <c r="BC677" s="211"/>
      <c r="BD677" s="211"/>
      <c r="BE677" s="211"/>
      <c r="BF677" s="211"/>
      <c r="BG677" s="211"/>
    </row>
    <row r="678" spans="1:59" ht="12.75" customHeight="1">
      <c r="A678" s="211"/>
      <c r="B678" s="2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11"/>
      <c r="AT678" s="211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211"/>
      <c r="BE678" s="211"/>
      <c r="BF678" s="211"/>
      <c r="BG678" s="211"/>
    </row>
    <row r="679" spans="1:59" ht="12.75" customHeight="1">
      <c r="A679" s="211"/>
      <c r="B679" s="2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11"/>
      <c r="AT679" s="211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211"/>
      <c r="BE679" s="211"/>
      <c r="BF679" s="211"/>
      <c r="BG679" s="211"/>
    </row>
    <row r="680" spans="1:59" ht="12.75" customHeight="1">
      <c r="A680" s="211"/>
      <c r="B680" s="2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G680" s="211"/>
      <c r="AH680" s="211"/>
      <c r="AI680" s="211"/>
      <c r="AJ680" s="211"/>
      <c r="AK680" s="211"/>
      <c r="AL680" s="211"/>
      <c r="AM680" s="211"/>
      <c r="AN680" s="211"/>
      <c r="AO680" s="211"/>
      <c r="AP680" s="211"/>
      <c r="AQ680" s="211"/>
      <c r="AR680" s="211"/>
      <c r="AS680" s="211"/>
      <c r="AT680" s="211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211"/>
      <c r="BE680" s="211"/>
      <c r="BF680" s="211"/>
      <c r="BG680" s="211"/>
    </row>
    <row r="681" spans="1:59" ht="12.75" customHeight="1">
      <c r="A681" s="211"/>
      <c r="B681" s="2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G681" s="211"/>
      <c r="AH681" s="211"/>
      <c r="AI681" s="211"/>
      <c r="AJ681" s="211"/>
      <c r="AK681" s="211"/>
      <c r="AL681" s="211"/>
      <c r="AM681" s="211"/>
      <c r="AN681" s="211"/>
      <c r="AO681" s="211"/>
      <c r="AP681" s="211"/>
      <c r="AQ681" s="211"/>
      <c r="AR681" s="211"/>
      <c r="AS681" s="211"/>
      <c r="AT681" s="211"/>
      <c r="AU681" s="211"/>
      <c r="AV681" s="211"/>
      <c r="AW681" s="211"/>
      <c r="AX681" s="211"/>
      <c r="AY681" s="211"/>
      <c r="AZ681" s="211"/>
      <c r="BA681" s="211"/>
      <c r="BB681" s="211"/>
      <c r="BC681" s="211"/>
      <c r="BD681" s="211"/>
      <c r="BE681" s="211"/>
      <c r="BF681" s="211"/>
      <c r="BG681" s="211"/>
    </row>
    <row r="682" spans="1:59" ht="12.75" customHeight="1">
      <c r="A682" s="211"/>
      <c r="B682" s="2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G682" s="211"/>
      <c r="AH682" s="211"/>
      <c r="AI682" s="211"/>
      <c r="AJ682" s="211"/>
      <c r="AK682" s="211"/>
      <c r="AL682" s="211"/>
      <c r="AM682" s="211"/>
      <c r="AN682" s="211"/>
      <c r="AO682" s="211"/>
      <c r="AP682" s="211"/>
      <c r="AQ682" s="211"/>
      <c r="AR682" s="211"/>
      <c r="AS682" s="211"/>
      <c r="AT682" s="211"/>
      <c r="AU682" s="211"/>
      <c r="AV682" s="211"/>
      <c r="AW682" s="211"/>
      <c r="AX682" s="211"/>
      <c r="AY682" s="211"/>
      <c r="AZ682" s="211"/>
      <c r="BA682" s="211"/>
      <c r="BB682" s="211"/>
      <c r="BC682" s="211"/>
      <c r="BD682" s="211"/>
      <c r="BE682" s="211"/>
      <c r="BF682" s="211"/>
      <c r="BG682" s="211"/>
    </row>
    <row r="683" spans="1:59" ht="12.75" customHeight="1">
      <c r="A683" s="211"/>
      <c r="B683" s="2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G683" s="211"/>
      <c r="AH683" s="211"/>
      <c r="AI683" s="211"/>
      <c r="AJ683" s="211"/>
      <c r="AK683" s="211"/>
      <c r="AL683" s="211"/>
      <c r="AM683" s="211"/>
      <c r="AN683" s="211"/>
      <c r="AO683" s="211"/>
      <c r="AP683" s="211"/>
      <c r="AQ683" s="211"/>
      <c r="AR683" s="211"/>
      <c r="AS683" s="211"/>
      <c r="AT683" s="211"/>
      <c r="AU683" s="211"/>
      <c r="AV683" s="211"/>
      <c r="AW683" s="211"/>
      <c r="AX683" s="211"/>
      <c r="AY683" s="211"/>
      <c r="AZ683" s="211"/>
      <c r="BA683" s="211"/>
      <c r="BB683" s="211"/>
      <c r="BC683" s="211"/>
      <c r="BD683" s="211"/>
      <c r="BE683" s="211"/>
      <c r="BF683" s="211"/>
      <c r="BG683" s="211"/>
    </row>
    <row r="684" spans="1:59" ht="12.75" customHeight="1">
      <c r="A684" s="211"/>
      <c r="B684" s="2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G684" s="211"/>
      <c r="AH684" s="211"/>
      <c r="AI684" s="211"/>
      <c r="AJ684" s="211"/>
      <c r="AK684" s="211"/>
      <c r="AL684" s="211"/>
      <c r="AM684" s="211"/>
      <c r="AN684" s="211"/>
      <c r="AO684" s="211"/>
      <c r="AP684" s="211"/>
      <c r="AQ684" s="211"/>
      <c r="AR684" s="211"/>
      <c r="AS684" s="211"/>
      <c r="AT684" s="211"/>
      <c r="AU684" s="211"/>
      <c r="AV684" s="211"/>
      <c r="AW684" s="211"/>
      <c r="AX684" s="211"/>
      <c r="AY684" s="211"/>
      <c r="AZ684" s="211"/>
      <c r="BA684" s="211"/>
      <c r="BB684" s="211"/>
      <c r="BC684" s="211"/>
      <c r="BD684" s="211"/>
      <c r="BE684" s="211"/>
      <c r="BF684" s="211"/>
      <c r="BG684" s="211"/>
    </row>
    <row r="685" spans="1:59" ht="12.75" customHeight="1">
      <c r="A685" s="211"/>
      <c r="B685" s="2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G685" s="211"/>
      <c r="AH685" s="211"/>
      <c r="AI685" s="211"/>
      <c r="AJ685" s="211"/>
      <c r="AK685" s="211"/>
      <c r="AL685" s="211"/>
      <c r="AM685" s="211"/>
      <c r="AN685" s="211"/>
      <c r="AO685" s="211"/>
      <c r="AP685" s="211"/>
      <c r="AQ685" s="211"/>
      <c r="AR685" s="211"/>
      <c r="AS685" s="211"/>
      <c r="AT685" s="211"/>
      <c r="AU685" s="211"/>
      <c r="AV685" s="211"/>
      <c r="AW685" s="211"/>
      <c r="AX685" s="211"/>
      <c r="AY685" s="211"/>
      <c r="AZ685" s="211"/>
      <c r="BA685" s="211"/>
      <c r="BB685" s="211"/>
      <c r="BC685" s="211"/>
      <c r="BD685" s="211"/>
      <c r="BE685" s="211"/>
      <c r="BF685" s="211"/>
      <c r="BG685" s="211"/>
    </row>
    <row r="686" spans="1:59" ht="12.75" customHeight="1">
      <c r="A686" s="211"/>
      <c r="B686" s="2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G686" s="211"/>
      <c r="AH686" s="211"/>
      <c r="AI686" s="211"/>
      <c r="AJ686" s="211"/>
      <c r="AK686" s="211"/>
      <c r="AL686" s="211"/>
      <c r="AM686" s="211"/>
      <c r="AN686" s="211"/>
      <c r="AO686" s="211"/>
      <c r="AP686" s="211"/>
      <c r="AQ686" s="211"/>
      <c r="AR686" s="211"/>
      <c r="AS686" s="211"/>
      <c r="AT686" s="211"/>
      <c r="AU686" s="211"/>
      <c r="AV686" s="211"/>
      <c r="AW686" s="211"/>
      <c r="AX686" s="211"/>
      <c r="AY686" s="211"/>
      <c r="AZ686" s="211"/>
      <c r="BA686" s="211"/>
      <c r="BB686" s="211"/>
      <c r="BC686" s="211"/>
      <c r="BD686" s="211"/>
      <c r="BE686" s="211"/>
      <c r="BF686" s="211"/>
      <c r="BG686" s="211"/>
    </row>
    <row r="687" spans="1:59" ht="12.75" customHeight="1">
      <c r="A687" s="211"/>
      <c r="B687" s="2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G687" s="211"/>
      <c r="AH687" s="211"/>
      <c r="AI687" s="211"/>
      <c r="AJ687" s="211"/>
      <c r="AK687" s="211"/>
      <c r="AL687" s="211"/>
      <c r="AM687" s="211"/>
      <c r="AN687" s="211"/>
      <c r="AO687" s="211"/>
      <c r="AP687" s="211"/>
      <c r="AQ687" s="211"/>
      <c r="AR687" s="211"/>
      <c r="AS687" s="211"/>
      <c r="AT687" s="211"/>
      <c r="AU687" s="211"/>
      <c r="AV687" s="211"/>
      <c r="AW687" s="211"/>
      <c r="AX687" s="211"/>
      <c r="AY687" s="211"/>
      <c r="AZ687" s="211"/>
      <c r="BA687" s="211"/>
      <c r="BB687" s="211"/>
      <c r="BC687" s="211"/>
      <c r="BD687" s="211"/>
      <c r="BE687" s="211"/>
      <c r="BF687" s="211"/>
      <c r="BG687" s="211"/>
    </row>
    <row r="688" spans="1:59" ht="12.75" customHeight="1">
      <c r="A688" s="211"/>
      <c r="B688" s="2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G688" s="211"/>
      <c r="AH688" s="211"/>
      <c r="AI688" s="211"/>
      <c r="AJ688" s="211"/>
      <c r="AK688" s="211"/>
      <c r="AL688" s="211"/>
      <c r="AM688" s="211"/>
      <c r="AN688" s="211"/>
      <c r="AO688" s="211"/>
      <c r="AP688" s="211"/>
      <c r="AQ688" s="211"/>
      <c r="AR688" s="211"/>
      <c r="AS688" s="211"/>
      <c r="AT688" s="211"/>
      <c r="AU688" s="211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</row>
    <row r="689" spans="1:59" ht="12.75" customHeight="1">
      <c r="A689" s="211"/>
      <c r="B689" s="2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G689" s="211"/>
      <c r="AH689" s="211"/>
      <c r="AI689" s="211"/>
      <c r="AJ689" s="211"/>
      <c r="AK689" s="211"/>
      <c r="AL689" s="211"/>
      <c r="AM689" s="211"/>
      <c r="AN689" s="211"/>
      <c r="AO689" s="211"/>
      <c r="AP689" s="211"/>
      <c r="AQ689" s="211"/>
      <c r="AR689" s="211"/>
      <c r="AS689" s="211"/>
      <c r="AT689" s="211"/>
      <c r="AU689" s="211"/>
      <c r="AV689" s="211"/>
      <c r="AW689" s="211"/>
      <c r="AX689" s="211"/>
      <c r="AY689" s="211"/>
      <c r="AZ689" s="211"/>
      <c r="BA689" s="211"/>
      <c r="BB689" s="211"/>
      <c r="BC689" s="211"/>
      <c r="BD689" s="211"/>
      <c r="BE689" s="211"/>
      <c r="BF689" s="211"/>
      <c r="BG689" s="211"/>
    </row>
    <row r="690" spans="1:59" ht="12.75" customHeight="1">
      <c r="A690" s="211"/>
      <c r="B690" s="2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11"/>
      <c r="AK690" s="211"/>
      <c r="AL690" s="211"/>
      <c r="AM690" s="211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</row>
    <row r="691" spans="1:59" ht="12.75" customHeight="1">
      <c r="A691" s="211"/>
      <c r="B691" s="2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G691" s="211"/>
      <c r="AH691" s="211"/>
      <c r="AI691" s="211"/>
      <c r="AJ691" s="211"/>
      <c r="AK691" s="211"/>
      <c r="AL691" s="211"/>
      <c r="AM691" s="211"/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  <c r="BD691" s="211"/>
      <c r="BE691" s="211"/>
      <c r="BF691" s="211"/>
      <c r="BG691" s="211"/>
    </row>
    <row r="692" spans="1:59" ht="12.75" customHeight="1">
      <c r="A692" s="211"/>
      <c r="B692" s="2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</row>
    <row r="693" spans="1:59" ht="12.75" customHeight="1">
      <c r="A693" s="211"/>
      <c r="B693" s="2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</row>
    <row r="694" spans="1:59" ht="12.75" customHeight="1">
      <c r="A694" s="211"/>
      <c r="B694" s="2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</row>
    <row r="695" spans="1:59" ht="12.75" customHeight="1">
      <c r="A695" s="211"/>
      <c r="B695" s="2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</row>
    <row r="696" spans="1:59" ht="12.75" customHeight="1">
      <c r="A696" s="211"/>
      <c r="B696" s="2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</row>
    <row r="697" spans="1:59" ht="12.75" customHeight="1">
      <c r="A697" s="211"/>
      <c r="B697" s="2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1"/>
      <c r="AJ697" s="211"/>
      <c r="AK697" s="211"/>
      <c r="AL697" s="211"/>
      <c r="AM697" s="211"/>
      <c r="AN697" s="211"/>
      <c r="AO697" s="211"/>
      <c r="AP697" s="211"/>
      <c r="AQ697" s="211"/>
      <c r="AR697" s="211"/>
      <c r="AS697" s="211"/>
      <c r="AT697" s="211"/>
      <c r="AU697" s="211"/>
      <c r="AV697" s="211"/>
      <c r="AW697" s="211"/>
      <c r="AX697" s="211"/>
      <c r="AY697" s="211"/>
      <c r="AZ697" s="211"/>
      <c r="BA697" s="211"/>
      <c r="BB697" s="211"/>
      <c r="BC697" s="211"/>
      <c r="BD697" s="211"/>
      <c r="BE697" s="211"/>
      <c r="BF697" s="211"/>
      <c r="BG697" s="211"/>
    </row>
    <row r="698" spans="1:59" ht="12.75" customHeight="1">
      <c r="A698" s="211"/>
      <c r="B698" s="2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  <c r="BC698" s="211"/>
      <c r="BD698" s="211"/>
      <c r="BE698" s="211"/>
      <c r="BF698" s="211"/>
      <c r="BG698" s="211"/>
    </row>
    <row r="699" spans="1:59" ht="12.75" customHeight="1">
      <c r="A699" s="211"/>
      <c r="B699" s="2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  <c r="BC699" s="211"/>
      <c r="BD699" s="211"/>
      <c r="BE699" s="211"/>
      <c r="BF699" s="211"/>
      <c r="BG699" s="211"/>
    </row>
    <row r="700" spans="1:59" ht="12.75" customHeight="1">
      <c r="A700" s="211"/>
      <c r="B700" s="2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G700" s="211"/>
      <c r="AH700" s="211"/>
      <c r="AI700" s="211"/>
      <c r="AJ700" s="211"/>
      <c r="AK700" s="211"/>
      <c r="AL700" s="211"/>
      <c r="AM700" s="211"/>
      <c r="AN700" s="211"/>
      <c r="AO700" s="211"/>
      <c r="AP700" s="211"/>
      <c r="AQ700" s="211"/>
      <c r="AR700" s="211"/>
      <c r="AS700" s="211"/>
      <c r="AT700" s="211"/>
      <c r="AU700" s="211"/>
      <c r="AV700" s="211"/>
      <c r="AW700" s="211"/>
      <c r="AX700" s="211"/>
      <c r="AY700" s="211"/>
      <c r="AZ700" s="211"/>
      <c r="BA700" s="211"/>
      <c r="BB700" s="211"/>
      <c r="BC700" s="211"/>
      <c r="BD700" s="211"/>
      <c r="BE700" s="211"/>
      <c r="BF700" s="211"/>
      <c r="BG700" s="211"/>
    </row>
    <row r="701" spans="1:59" ht="12.75" customHeight="1">
      <c r="A701" s="211"/>
      <c r="B701" s="2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G701" s="211"/>
      <c r="AH701" s="211"/>
      <c r="AI701" s="211"/>
      <c r="AJ701" s="211"/>
      <c r="AK701" s="211"/>
      <c r="AL701" s="211"/>
      <c r="AM701" s="211"/>
      <c r="AN701" s="211"/>
      <c r="AO701" s="211"/>
      <c r="AP701" s="211"/>
      <c r="AQ701" s="211"/>
      <c r="AR701" s="211"/>
      <c r="AS701" s="211"/>
      <c r="AT701" s="211"/>
      <c r="AU701" s="211"/>
      <c r="AV701" s="211"/>
      <c r="AW701" s="211"/>
      <c r="AX701" s="211"/>
      <c r="AY701" s="211"/>
      <c r="AZ701" s="211"/>
      <c r="BA701" s="211"/>
      <c r="BB701" s="211"/>
      <c r="BC701" s="211"/>
      <c r="BD701" s="211"/>
      <c r="BE701" s="211"/>
      <c r="BF701" s="211"/>
      <c r="BG701" s="211"/>
    </row>
    <row r="702" spans="1:59" ht="12.75" customHeight="1">
      <c r="A702" s="211"/>
      <c r="B702" s="2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G702" s="211"/>
      <c r="AH702" s="211"/>
      <c r="AI702" s="211"/>
      <c r="AJ702" s="211"/>
      <c r="AK702" s="211"/>
      <c r="AL702" s="211"/>
      <c r="AM702" s="211"/>
      <c r="AN702" s="211"/>
      <c r="AO702" s="211"/>
      <c r="AP702" s="211"/>
      <c r="AQ702" s="211"/>
      <c r="AR702" s="211"/>
      <c r="AS702" s="211"/>
      <c r="AT702" s="211"/>
      <c r="AU702" s="211"/>
      <c r="AV702" s="211"/>
      <c r="AW702" s="211"/>
      <c r="AX702" s="211"/>
      <c r="AY702" s="211"/>
      <c r="AZ702" s="211"/>
      <c r="BA702" s="211"/>
      <c r="BB702" s="211"/>
      <c r="BC702" s="211"/>
      <c r="BD702" s="211"/>
      <c r="BE702" s="211"/>
      <c r="BF702" s="211"/>
      <c r="BG702" s="211"/>
    </row>
    <row r="703" spans="1:59" ht="12.75" customHeight="1">
      <c r="A703" s="211"/>
      <c r="B703" s="2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G703" s="211"/>
      <c r="AH703" s="211"/>
      <c r="AI703" s="211"/>
      <c r="AJ703" s="211"/>
      <c r="AK703" s="211"/>
      <c r="AL703" s="211"/>
      <c r="AM703" s="211"/>
      <c r="AN703" s="211"/>
      <c r="AO703" s="211"/>
      <c r="AP703" s="211"/>
      <c r="AQ703" s="211"/>
      <c r="AR703" s="211"/>
      <c r="AS703" s="211"/>
      <c r="AT703" s="211"/>
      <c r="AU703" s="211"/>
      <c r="AV703" s="211"/>
      <c r="AW703" s="211"/>
      <c r="AX703" s="211"/>
      <c r="AY703" s="211"/>
      <c r="AZ703" s="211"/>
      <c r="BA703" s="211"/>
      <c r="BB703" s="211"/>
      <c r="BC703" s="211"/>
      <c r="BD703" s="211"/>
      <c r="BE703" s="211"/>
      <c r="BF703" s="211"/>
      <c r="BG703" s="211"/>
    </row>
    <row r="704" spans="1:59" ht="12.75" customHeight="1">
      <c r="A704" s="211"/>
      <c r="B704" s="2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G704" s="211"/>
      <c r="AH704" s="211"/>
      <c r="AI704" s="211"/>
      <c r="AJ704" s="211"/>
      <c r="AK704" s="211"/>
      <c r="AL704" s="211"/>
      <c r="AM704" s="211"/>
      <c r="AN704" s="211"/>
      <c r="AO704" s="211"/>
      <c r="AP704" s="211"/>
      <c r="AQ704" s="211"/>
      <c r="AR704" s="211"/>
      <c r="AS704" s="211"/>
      <c r="AT704" s="211"/>
      <c r="AU704" s="211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</row>
    <row r="705" spans="1:59" ht="12.75" customHeight="1">
      <c r="A705" s="211"/>
      <c r="B705" s="2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211"/>
      <c r="AH705" s="211"/>
      <c r="AI705" s="211"/>
      <c r="AJ705" s="211"/>
      <c r="AK705" s="211"/>
      <c r="AL705" s="211"/>
      <c r="AM705" s="211"/>
      <c r="AN705" s="211"/>
      <c r="AO705" s="211"/>
      <c r="AP705" s="211"/>
      <c r="AQ705" s="211"/>
      <c r="AR705" s="211"/>
      <c r="AS705" s="211"/>
      <c r="AT705" s="211"/>
      <c r="AU705" s="211"/>
      <c r="AV705" s="211"/>
      <c r="AW705" s="211"/>
      <c r="AX705" s="211"/>
      <c r="AY705" s="211"/>
      <c r="AZ705" s="211"/>
      <c r="BA705" s="211"/>
      <c r="BB705" s="211"/>
      <c r="BC705" s="211"/>
      <c r="BD705" s="211"/>
      <c r="BE705" s="211"/>
      <c r="BF705" s="211"/>
      <c r="BG705" s="211"/>
    </row>
    <row r="706" spans="1:59" ht="12.75" customHeight="1">
      <c r="A706" s="211"/>
      <c r="B706" s="2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11"/>
      <c r="AK706" s="211"/>
      <c r="AL706" s="211"/>
      <c r="AM706" s="211"/>
      <c r="AN706" s="211"/>
      <c r="AO706" s="211"/>
      <c r="AP706" s="211"/>
      <c r="AQ706" s="211"/>
      <c r="AR706" s="211"/>
      <c r="AS706" s="211"/>
      <c r="AT706" s="211"/>
      <c r="AU706" s="211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</row>
    <row r="707" spans="1:59" ht="12.75" customHeight="1">
      <c r="A707" s="211"/>
      <c r="B707" s="2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11"/>
      <c r="AK707" s="211"/>
      <c r="AL707" s="211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</row>
    <row r="708" spans="1:59" ht="12.75" customHeight="1">
      <c r="A708" s="211"/>
      <c r="B708" s="2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11"/>
      <c r="AK708" s="211"/>
      <c r="AL708" s="211"/>
      <c r="AM708" s="211"/>
      <c r="AN708" s="211"/>
      <c r="AO708" s="211"/>
      <c r="AP708" s="211"/>
      <c r="AQ708" s="211"/>
      <c r="AR708" s="211"/>
      <c r="AS708" s="211"/>
      <c r="AT708" s="211"/>
      <c r="AU708" s="211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</row>
    <row r="709" spans="1:59" ht="12.75" customHeight="1">
      <c r="A709" s="211"/>
      <c r="B709" s="2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11"/>
      <c r="AK709" s="211"/>
      <c r="AL709" s="211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</row>
    <row r="710" spans="1:59" ht="12.75" customHeight="1">
      <c r="A710" s="211"/>
      <c r="B710" s="2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11"/>
      <c r="AK710" s="211"/>
      <c r="AL710" s="211"/>
      <c r="AM710" s="211"/>
      <c r="AN710" s="211"/>
      <c r="AO710" s="211"/>
      <c r="AP710" s="211"/>
      <c r="AQ710" s="211"/>
      <c r="AR710" s="211"/>
      <c r="AS710" s="211"/>
      <c r="AT710" s="211"/>
      <c r="AU710" s="211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</row>
    <row r="711" spans="1:59" ht="12.75" customHeight="1">
      <c r="A711" s="211"/>
      <c r="B711" s="2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11"/>
      <c r="AK711" s="211"/>
      <c r="AL711" s="211"/>
      <c r="AM711" s="211"/>
      <c r="AN711" s="211"/>
      <c r="AO711" s="211"/>
      <c r="AP711" s="211"/>
      <c r="AQ711" s="211"/>
      <c r="AR711" s="211"/>
      <c r="AS711" s="211"/>
      <c r="AT711" s="211"/>
      <c r="AU711" s="211"/>
      <c r="AV711" s="211"/>
      <c r="AW711" s="211"/>
      <c r="AX711" s="211"/>
      <c r="AY711" s="211"/>
      <c r="AZ711" s="211"/>
      <c r="BA711" s="211"/>
      <c r="BB711" s="211"/>
      <c r="BC711" s="211"/>
      <c r="BD711" s="211"/>
      <c r="BE711" s="211"/>
      <c r="BF711" s="211"/>
      <c r="BG711" s="211"/>
    </row>
    <row r="712" spans="1:59" ht="12.75" customHeight="1">
      <c r="A712" s="211"/>
      <c r="B712" s="2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1"/>
      <c r="AJ712" s="211"/>
      <c r="AK712" s="211"/>
      <c r="AL712" s="211"/>
      <c r="AM712" s="211"/>
      <c r="AN712" s="211"/>
      <c r="AO712" s="211"/>
      <c r="AP712" s="211"/>
      <c r="AQ712" s="211"/>
      <c r="AR712" s="211"/>
      <c r="AS712" s="211"/>
      <c r="AT712" s="211"/>
      <c r="AU712" s="211"/>
      <c r="AV712" s="211"/>
      <c r="AW712" s="211"/>
      <c r="AX712" s="211"/>
      <c r="AY712" s="211"/>
      <c r="AZ712" s="211"/>
      <c r="BA712" s="211"/>
      <c r="BB712" s="211"/>
      <c r="BC712" s="211"/>
      <c r="BD712" s="211"/>
      <c r="BE712" s="211"/>
      <c r="BF712" s="211"/>
      <c r="BG712" s="211"/>
    </row>
    <row r="713" spans="1:59" ht="12.75" customHeight="1">
      <c r="A713" s="211"/>
      <c r="B713" s="2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G713" s="211"/>
      <c r="AH713" s="211"/>
      <c r="AI713" s="211"/>
      <c r="AJ713" s="211"/>
      <c r="AK713" s="211"/>
      <c r="AL713" s="211"/>
      <c r="AM713" s="211"/>
      <c r="AN713" s="211"/>
      <c r="AO713" s="211"/>
      <c r="AP713" s="211"/>
      <c r="AQ713" s="211"/>
      <c r="AR713" s="211"/>
      <c r="AS713" s="211"/>
      <c r="AT713" s="211"/>
      <c r="AU713" s="211"/>
      <c r="AV713" s="211"/>
      <c r="AW713" s="211"/>
      <c r="AX713" s="211"/>
      <c r="AY713" s="211"/>
      <c r="AZ713" s="211"/>
      <c r="BA713" s="211"/>
      <c r="BB713" s="211"/>
      <c r="BC713" s="211"/>
      <c r="BD713" s="211"/>
      <c r="BE713" s="211"/>
      <c r="BF713" s="211"/>
      <c r="BG713" s="211"/>
    </row>
    <row r="714" spans="1:59" ht="12.75" customHeight="1">
      <c r="A714" s="211"/>
      <c r="B714" s="2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11"/>
      <c r="AJ714" s="211"/>
      <c r="AK714" s="211"/>
      <c r="AL714" s="211"/>
      <c r="AM714" s="211"/>
      <c r="AN714" s="211"/>
      <c r="AO714" s="211"/>
      <c r="AP714" s="211"/>
      <c r="AQ714" s="211"/>
      <c r="AR714" s="211"/>
      <c r="AS714" s="211"/>
      <c r="AT714" s="211"/>
      <c r="AU714" s="211"/>
      <c r="AV714" s="211"/>
      <c r="AW714" s="211"/>
      <c r="AX714" s="211"/>
      <c r="AY714" s="211"/>
      <c r="AZ714" s="211"/>
      <c r="BA714" s="211"/>
      <c r="BB714" s="211"/>
      <c r="BC714" s="211"/>
      <c r="BD714" s="211"/>
      <c r="BE714" s="211"/>
      <c r="BF714" s="211"/>
      <c r="BG714" s="211"/>
    </row>
    <row r="715" spans="1:59" ht="12.75" customHeight="1">
      <c r="A715" s="211"/>
      <c r="B715" s="2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G715" s="211"/>
      <c r="AH715" s="211"/>
      <c r="AI715" s="211"/>
      <c r="AJ715" s="211"/>
      <c r="AK715" s="211"/>
      <c r="AL715" s="211"/>
      <c r="AM715" s="211"/>
      <c r="AN715" s="211"/>
      <c r="AO715" s="211"/>
      <c r="AP715" s="211"/>
      <c r="AQ715" s="211"/>
      <c r="AR715" s="211"/>
      <c r="AS715" s="211"/>
      <c r="AT715" s="211"/>
      <c r="AU715" s="211"/>
      <c r="AV715" s="211"/>
      <c r="AW715" s="211"/>
      <c r="AX715" s="211"/>
      <c r="AY715" s="211"/>
      <c r="AZ715" s="211"/>
      <c r="BA715" s="211"/>
      <c r="BB715" s="211"/>
      <c r="BC715" s="211"/>
      <c r="BD715" s="211"/>
      <c r="BE715" s="211"/>
      <c r="BF715" s="211"/>
      <c r="BG715" s="211"/>
    </row>
    <row r="716" spans="1:59" ht="12.75" customHeight="1">
      <c r="A716" s="211"/>
      <c r="B716" s="2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G716" s="211"/>
      <c r="AH716" s="211"/>
      <c r="AI716" s="211"/>
      <c r="AJ716" s="211"/>
      <c r="AK716" s="211"/>
      <c r="AL716" s="211"/>
      <c r="AM716" s="211"/>
      <c r="AN716" s="211"/>
      <c r="AO716" s="211"/>
      <c r="AP716" s="211"/>
      <c r="AQ716" s="211"/>
      <c r="AR716" s="211"/>
      <c r="AS716" s="211"/>
      <c r="AT716" s="211"/>
      <c r="AU716" s="211"/>
      <c r="AV716" s="211"/>
      <c r="AW716" s="211"/>
      <c r="AX716" s="211"/>
      <c r="AY716" s="211"/>
      <c r="AZ716" s="211"/>
      <c r="BA716" s="211"/>
      <c r="BB716" s="211"/>
      <c r="BC716" s="211"/>
      <c r="BD716" s="211"/>
      <c r="BE716" s="211"/>
      <c r="BF716" s="211"/>
      <c r="BG716" s="211"/>
    </row>
    <row r="717" spans="1:59" ht="12.75" customHeight="1">
      <c r="A717" s="211"/>
      <c r="B717" s="2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G717" s="211"/>
      <c r="AH717" s="211"/>
      <c r="AI717" s="211"/>
      <c r="AJ717" s="211"/>
      <c r="AK717" s="211"/>
      <c r="AL717" s="211"/>
      <c r="AM717" s="211"/>
      <c r="AN717" s="211"/>
      <c r="AO717" s="211"/>
      <c r="AP717" s="211"/>
      <c r="AQ717" s="211"/>
      <c r="AR717" s="211"/>
      <c r="AS717" s="211"/>
      <c r="AT717" s="211"/>
      <c r="AU717" s="211"/>
      <c r="AV717" s="211"/>
      <c r="AW717" s="211"/>
      <c r="AX717" s="211"/>
      <c r="AY717" s="211"/>
      <c r="AZ717" s="211"/>
      <c r="BA717" s="211"/>
      <c r="BB717" s="211"/>
      <c r="BC717" s="211"/>
      <c r="BD717" s="211"/>
      <c r="BE717" s="211"/>
      <c r="BF717" s="211"/>
      <c r="BG717" s="211"/>
    </row>
    <row r="718" spans="1:59" ht="12.75" customHeight="1">
      <c r="A718" s="211"/>
      <c r="B718" s="2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G718" s="211"/>
      <c r="AH718" s="211"/>
      <c r="AI718" s="211"/>
      <c r="AJ718" s="211"/>
      <c r="AK718" s="211"/>
      <c r="AL718" s="211"/>
      <c r="AM718" s="211"/>
      <c r="AN718" s="211"/>
      <c r="AO718" s="211"/>
      <c r="AP718" s="211"/>
      <c r="AQ718" s="211"/>
      <c r="AR718" s="211"/>
      <c r="AS718" s="211"/>
      <c r="AT718" s="211"/>
      <c r="AU718" s="211"/>
      <c r="AV718" s="211"/>
      <c r="AW718" s="211"/>
      <c r="AX718" s="211"/>
      <c r="AY718" s="211"/>
      <c r="AZ718" s="211"/>
      <c r="BA718" s="211"/>
      <c r="BB718" s="211"/>
      <c r="BC718" s="211"/>
      <c r="BD718" s="211"/>
      <c r="BE718" s="211"/>
      <c r="BF718" s="211"/>
      <c r="BG718" s="211"/>
    </row>
    <row r="719" spans="1:59" ht="12.75" customHeight="1">
      <c r="A719" s="211"/>
      <c r="B719" s="2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G719" s="211"/>
      <c r="AH719" s="211"/>
      <c r="AI719" s="211"/>
      <c r="AJ719" s="211"/>
      <c r="AK719" s="211"/>
      <c r="AL719" s="211"/>
      <c r="AM719" s="211"/>
      <c r="AN719" s="211"/>
      <c r="AO719" s="211"/>
      <c r="AP719" s="211"/>
      <c r="AQ719" s="211"/>
      <c r="AR719" s="211"/>
      <c r="AS719" s="211"/>
      <c r="AT719" s="211"/>
      <c r="AU719" s="211"/>
      <c r="AV719" s="211"/>
      <c r="AW719" s="211"/>
      <c r="AX719" s="211"/>
      <c r="AY719" s="211"/>
      <c r="AZ719" s="211"/>
      <c r="BA719" s="211"/>
      <c r="BB719" s="211"/>
      <c r="BC719" s="211"/>
      <c r="BD719" s="211"/>
      <c r="BE719" s="211"/>
      <c r="BF719" s="211"/>
      <c r="BG719" s="211"/>
    </row>
    <row r="720" spans="1:59" ht="12.75" customHeight="1">
      <c r="A720" s="211"/>
      <c r="B720" s="2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G720" s="211"/>
      <c r="AH720" s="211"/>
      <c r="AI720" s="211"/>
      <c r="AJ720" s="211"/>
      <c r="AK720" s="211"/>
      <c r="AL720" s="211"/>
      <c r="AM720" s="211"/>
      <c r="AN720" s="211"/>
      <c r="AO720" s="211"/>
      <c r="AP720" s="211"/>
      <c r="AQ720" s="211"/>
      <c r="AR720" s="211"/>
      <c r="AS720" s="211"/>
      <c r="AT720" s="211"/>
      <c r="AU720" s="211"/>
      <c r="AV720" s="211"/>
      <c r="AW720" s="211"/>
      <c r="AX720" s="211"/>
      <c r="AY720" s="211"/>
      <c r="AZ720" s="211"/>
      <c r="BA720" s="211"/>
      <c r="BB720" s="211"/>
      <c r="BC720" s="211"/>
      <c r="BD720" s="211"/>
      <c r="BE720" s="211"/>
      <c r="BF720" s="211"/>
      <c r="BG720" s="211"/>
    </row>
    <row r="721" spans="1:59" ht="12.75" customHeight="1">
      <c r="A721" s="211"/>
      <c r="B721" s="2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G721" s="211"/>
      <c r="AH721" s="211"/>
      <c r="AI721" s="211"/>
      <c r="AJ721" s="211"/>
      <c r="AK721" s="211"/>
      <c r="AL721" s="211"/>
      <c r="AM721" s="211"/>
      <c r="AN721" s="211"/>
      <c r="AO721" s="211"/>
      <c r="AP721" s="211"/>
      <c r="AQ721" s="211"/>
      <c r="AR721" s="211"/>
      <c r="AS721" s="211"/>
      <c r="AT721" s="211"/>
      <c r="AU721" s="211"/>
      <c r="AV721" s="211"/>
      <c r="AW721" s="211"/>
      <c r="AX721" s="211"/>
      <c r="AY721" s="211"/>
      <c r="AZ721" s="211"/>
      <c r="BA721" s="211"/>
      <c r="BB721" s="211"/>
      <c r="BC721" s="211"/>
      <c r="BD721" s="211"/>
      <c r="BE721" s="211"/>
      <c r="BF721" s="211"/>
      <c r="BG721" s="211"/>
    </row>
    <row r="722" spans="1:59" ht="12.75" customHeight="1">
      <c r="A722" s="211"/>
      <c r="B722" s="2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G722" s="211"/>
      <c r="AH722" s="211"/>
      <c r="AI722" s="211"/>
      <c r="AJ722" s="211"/>
      <c r="AK722" s="211"/>
      <c r="AL722" s="211"/>
      <c r="AM722" s="211"/>
      <c r="AN722" s="211"/>
      <c r="AO722" s="211"/>
      <c r="AP722" s="211"/>
      <c r="AQ722" s="211"/>
      <c r="AR722" s="211"/>
      <c r="AS722" s="211"/>
      <c r="AT722" s="211"/>
      <c r="AU722" s="211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1"/>
    </row>
    <row r="723" spans="1:59" ht="12.75" customHeight="1">
      <c r="A723" s="211"/>
      <c r="B723" s="2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G723" s="211"/>
      <c r="AH723" s="211"/>
      <c r="AI723" s="211"/>
      <c r="AJ723" s="211"/>
      <c r="AK723" s="211"/>
      <c r="AL723" s="211"/>
      <c r="AM723" s="211"/>
      <c r="AN723" s="211"/>
      <c r="AO723" s="211"/>
      <c r="AP723" s="211"/>
      <c r="AQ723" s="211"/>
      <c r="AR723" s="211"/>
      <c r="AS723" s="211"/>
      <c r="AT723" s="211"/>
      <c r="AU723" s="211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</row>
    <row r="724" spans="1:59" ht="12.75" customHeight="1">
      <c r="A724" s="211"/>
      <c r="B724" s="2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G724" s="211"/>
      <c r="AH724" s="211"/>
      <c r="AI724" s="211"/>
      <c r="AJ724" s="211"/>
      <c r="AK724" s="211"/>
      <c r="AL724" s="211"/>
      <c r="AM724" s="211"/>
      <c r="AN724" s="211"/>
      <c r="AO724" s="211"/>
      <c r="AP724" s="211"/>
      <c r="AQ724" s="211"/>
      <c r="AR724" s="211"/>
      <c r="AS724" s="211"/>
      <c r="AT724" s="211"/>
      <c r="AU724" s="211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F724" s="211"/>
      <c r="BG724" s="211"/>
    </row>
    <row r="725" spans="1:59" ht="12.75" customHeight="1">
      <c r="A725" s="211"/>
      <c r="B725" s="2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  <c r="BC725" s="211"/>
      <c r="BD725" s="211"/>
      <c r="BE725" s="211"/>
      <c r="BF725" s="211"/>
      <c r="BG725" s="211"/>
    </row>
    <row r="726" spans="1:59" ht="12.75" customHeight="1">
      <c r="A726" s="211"/>
      <c r="B726" s="2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G726" s="211"/>
      <c r="AH726" s="211"/>
      <c r="AI726" s="211"/>
      <c r="AJ726" s="211"/>
      <c r="AK726" s="211"/>
      <c r="AL726" s="211"/>
      <c r="AM726" s="211"/>
      <c r="AN726" s="211"/>
      <c r="AO726" s="211"/>
      <c r="AP726" s="211"/>
      <c r="AQ726" s="211"/>
      <c r="AR726" s="211"/>
      <c r="AS726" s="211"/>
      <c r="AT726" s="211"/>
      <c r="AU726" s="211"/>
      <c r="AV726" s="211"/>
      <c r="AW726" s="211"/>
      <c r="AX726" s="211"/>
      <c r="AY726" s="211"/>
      <c r="AZ726" s="211"/>
      <c r="BA726" s="211"/>
      <c r="BB726" s="211"/>
      <c r="BC726" s="211"/>
      <c r="BD726" s="211"/>
      <c r="BE726" s="211"/>
      <c r="BF726" s="211"/>
      <c r="BG726" s="211"/>
    </row>
    <row r="727" spans="1:59" ht="12.75" customHeight="1">
      <c r="A727" s="211"/>
      <c r="B727" s="2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G727" s="211"/>
      <c r="AH727" s="211"/>
      <c r="AI727" s="211"/>
      <c r="AJ727" s="211"/>
      <c r="AK727" s="211"/>
      <c r="AL727" s="211"/>
      <c r="AM727" s="211"/>
      <c r="AN727" s="211"/>
      <c r="AO727" s="211"/>
      <c r="AP727" s="211"/>
      <c r="AQ727" s="211"/>
      <c r="AR727" s="211"/>
      <c r="AS727" s="211"/>
      <c r="AT727" s="211"/>
      <c r="AU727" s="211"/>
      <c r="AV727" s="211"/>
      <c r="AW727" s="211"/>
      <c r="AX727" s="211"/>
      <c r="AY727" s="211"/>
      <c r="AZ727" s="211"/>
      <c r="BA727" s="211"/>
      <c r="BB727" s="211"/>
      <c r="BC727" s="211"/>
      <c r="BD727" s="211"/>
      <c r="BE727" s="211"/>
      <c r="BF727" s="211"/>
      <c r="BG727" s="211"/>
    </row>
    <row r="728" spans="1:59" ht="12.75" customHeight="1">
      <c r="A728" s="211"/>
      <c r="B728" s="2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G728" s="211"/>
      <c r="AH728" s="211"/>
      <c r="AI728" s="211"/>
      <c r="AJ728" s="211"/>
      <c r="AK728" s="211"/>
      <c r="AL728" s="211"/>
      <c r="AM728" s="211"/>
      <c r="AN728" s="211"/>
      <c r="AO728" s="211"/>
      <c r="AP728" s="211"/>
      <c r="AQ728" s="211"/>
      <c r="AR728" s="211"/>
      <c r="AS728" s="211"/>
      <c r="AT728" s="211"/>
      <c r="AU728" s="211"/>
      <c r="AV728" s="211"/>
      <c r="AW728" s="211"/>
      <c r="AX728" s="211"/>
      <c r="AY728" s="211"/>
      <c r="AZ728" s="211"/>
      <c r="BA728" s="211"/>
      <c r="BB728" s="211"/>
      <c r="BC728" s="211"/>
      <c r="BD728" s="211"/>
      <c r="BE728" s="211"/>
      <c r="BF728" s="211"/>
      <c r="BG728" s="211"/>
    </row>
    <row r="729" spans="1:59" ht="12.75" customHeight="1">
      <c r="A729" s="211"/>
      <c r="B729" s="2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G729" s="211"/>
      <c r="AH729" s="211"/>
      <c r="AI729" s="211"/>
      <c r="AJ729" s="211"/>
      <c r="AK729" s="211"/>
      <c r="AL729" s="211"/>
      <c r="AM729" s="211"/>
      <c r="AN729" s="211"/>
      <c r="AO729" s="211"/>
      <c r="AP729" s="211"/>
      <c r="AQ729" s="211"/>
      <c r="AR729" s="211"/>
      <c r="AS729" s="211"/>
      <c r="AT729" s="211"/>
      <c r="AU729" s="211"/>
      <c r="AV729" s="211"/>
      <c r="AW729" s="211"/>
      <c r="AX729" s="211"/>
      <c r="AY729" s="211"/>
      <c r="AZ729" s="211"/>
      <c r="BA729" s="211"/>
      <c r="BB729" s="211"/>
      <c r="BC729" s="211"/>
      <c r="BD729" s="211"/>
      <c r="BE729" s="211"/>
      <c r="BF729" s="211"/>
      <c r="BG729" s="211"/>
    </row>
    <row r="730" spans="1:59" ht="12.75" customHeight="1">
      <c r="A730" s="211"/>
      <c r="B730" s="2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G730" s="211"/>
      <c r="AH730" s="211"/>
      <c r="AI730" s="211"/>
      <c r="AJ730" s="211"/>
      <c r="AK730" s="211"/>
      <c r="AL730" s="211"/>
      <c r="AM730" s="211"/>
      <c r="AN730" s="211"/>
      <c r="AO730" s="211"/>
      <c r="AP730" s="211"/>
      <c r="AQ730" s="211"/>
      <c r="AR730" s="211"/>
      <c r="AS730" s="211"/>
      <c r="AT730" s="211"/>
      <c r="AU730" s="211"/>
      <c r="AV730" s="211"/>
      <c r="AW730" s="211"/>
      <c r="AX730" s="211"/>
      <c r="AY730" s="211"/>
      <c r="AZ730" s="211"/>
      <c r="BA730" s="211"/>
      <c r="BB730" s="211"/>
      <c r="BC730" s="211"/>
      <c r="BD730" s="211"/>
      <c r="BE730" s="211"/>
      <c r="BF730" s="211"/>
      <c r="BG730" s="211"/>
    </row>
    <row r="731" spans="1:59" ht="12.75" customHeight="1">
      <c r="A731" s="211"/>
      <c r="B731" s="2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G731" s="211"/>
      <c r="AH731" s="211"/>
      <c r="AI731" s="211"/>
      <c r="AJ731" s="211"/>
      <c r="AK731" s="211"/>
      <c r="AL731" s="211"/>
      <c r="AM731" s="211"/>
      <c r="AN731" s="211"/>
      <c r="AO731" s="211"/>
      <c r="AP731" s="211"/>
      <c r="AQ731" s="211"/>
      <c r="AR731" s="211"/>
      <c r="AS731" s="211"/>
      <c r="AT731" s="211"/>
      <c r="AU731" s="211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</row>
    <row r="732" spans="1:59" ht="12.75" customHeight="1">
      <c r="A732" s="211"/>
      <c r="B732" s="2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G732" s="211"/>
      <c r="AH732" s="211"/>
      <c r="AI732" s="211"/>
      <c r="AJ732" s="211"/>
      <c r="AK732" s="211"/>
      <c r="AL732" s="211"/>
      <c r="AM732" s="211"/>
      <c r="AN732" s="211"/>
      <c r="AO732" s="211"/>
      <c r="AP732" s="211"/>
      <c r="AQ732" s="211"/>
      <c r="AR732" s="211"/>
      <c r="AS732" s="211"/>
      <c r="AT732" s="211"/>
      <c r="AU732" s="211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</row>
    <row r="733" spans="1:59" ht="12.75" customHeight="1">
      <c r="A733" s="211"/>
      <c r="B733" s="2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G733" s="211"/>
      <c r="AH733" s="211"/>
      <c r="AI733" s="211"/>
      <c r="AJ733" s="211"/>
      <c r="AK733" s="211"/>
      <c r="AL733" s="211"/>
      <c r="AM733" s="211"/>
      <c r="AN733" s="211"/>
      <c r="AO733" s="211"/>
      <c r="AP733" s="211"/>
      <c r="AQ733" s="211"/>
      <c r="AR733" s="211"/>
      <c r="AS733" s="211"/>
      <c r="AT733" s="211"/>
      <c r="AU733" s="211"/>
      <c r="AV733" s="211"/>
      <c r="AW733" s="211"/>
      <c r="AX733" s="211"/>
      <c r="AY733" s="211"/>
      <c r="AZ733" s="211"/>
      <c r="BA733" s="211"/>
      <c r="BB733" s="211"/>
      <c r="BC733" s="211"/>
      <c r="BD733" s="211"/>
      <c r="BE733" s="211"/>
      <c r="BF733" s="211"/>
      <c r="BG733" s="211"/>
    </row>
    <row r="734" spans="1:59" ht="12.75" customHeight="1">
      <c r="A734" s="211"/>
      <c r="B734" s="2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G734" s="211"/>
      <c r="AH734" s="211"/>
      <c r="AI734" s="211"/>
      <c r="AJ734" s="211"/>
      <c r="AK734" s="211"/>
      <c r="AL734" s="211"/>
      <c r="AM734" s="211"/>
      <c r="AN734" s="211"/>
      <c r="AO734" s="211"/>
      <c r="AP734" s="211"/>
      <c r="AQ734" s="211"/>
      <c r="AR734" s="211"/>
      <c r="AS734" s="211"/>
      <c r="AT734" s="211"/>
      <c r="AU734" s="211"/>
      <c r="AV734" s="211"/>
      <c r="AW734" s="211"/>
      <c r="AX734" s="211"/>
      <c r="AY734" s="211"/>
      <c r="AZ734" s="211"/>
      <c r="BA734" s="211"/>
      <c r="BB734" s="211"/>
      <c r="BC734" s="211"/>
      <c r="BD734" s="211"/>
      <c r="BE734" s="211"/>
      <c r="BF734" s="211"/>
      <c r="BG734" s="211"/>
    </row>
    <row r="735" spans="1:59" ht="12.75" customHeight="1">
      <c r="A735" s="211"/>
      <c r="B735" s="2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G735" s="211"/>
      <c r="AH735" s="211"/>
      <c r="AI735" s="211"/>
      <c r="AJ735" s="211"/>
      <c r="AK735" s="211"/>
      <c r="AL735" s="211"/>
      <c r="AM735" s="211"/>
      <c r="AN735" s="211"/>
      <c r="AO735" s="211"/>
      <c r="AP735" s="211"/>
      <c r="AQ735" s="211"/>
      <c r="AR735" s="211"/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</row>
    <row r="736" spans="1:59" ht="12.75" customHeight="1">
      <c r="A736" s="211"/>
      <c r="B736" s="2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G736" s="211"/>
      <c r="AH736" s="211"/>
      <c r="AI736" s="211"/>
      <c r="AJ736" s="211"/>
      <c r="AK736" s="211"/>
      <c r="AL736" s="211"/>
      <c r="AM736" s="211"/>
      <c r="AN736" s="211"/>
      <c r="AO736" s="211"/>
      <c r="AP736" s="211"/>
      <c r="AQ736" s="211"/>
      <c r="AR736" s="211"/>
      <c r="AS736" s="211"/>
      <c r="AT736" s="211"/>
      <c r="AU736" s="211"/>
      <c r="AV736" s="211"/>
      <c r="AW736" s="211"/>
      <c r="AX736" s="211"/>
      <c r="AY736" s="211"/>
      <c r="AZ736" s="211"/>
      <c r="BA736" s="211"/>
      <c r="BB736" s="211"/>
      <c r="BC736" s="211"/>
      <c r="BD736" s="211"/>
      <c r="BE736" s="211"/>
      <c r="BF736" s="211"/>
      <c r="BG736" s="211"/>
    </row>
    <row r="737" spans="1:59" ht="12.75" customHeight="1">
      <c r="A737" s="211"/>
      <c r="B737" s="2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G737" s="211"/>
      <c r="AH737" s="211"/>
      <c r="AI737" s="211"/>
      <c r="AJ737" s="211"/>
      <c r="AK737" s="211"/>
      <c r="AL737" s="211"/>
      <c r="AM737" s="211"/>
      <c r="AN737" s="211"/>
      <c r="AO737" s="211"/>
      <c r="AP737" s="211"/>
      <c r="AQ737" s="211"/>
      <c r="AR737" s="211"/>
      <c r="AS737" s="211"/>
      <c r="AT737" s="211"/>
      <c r="AU737" s="211"/>
      <c r="AV737" s="211"/>
      <c r="AW737" s="211"/>
      <c r="AX737" s="211"/>
      <c r="AY737" s="211"/>
      <c r="AZ737" s="211"/>
      <c r="BA737" s="211"/>
      <c r="BB737" s="211"/>
      <c r="BC737" s="211"/>
      <c r="BD737" s="211"/>
      <c r="BE737" s="211"/>
      <c r="BF737" s="211"/>
      <c r="BG737" s="211"/>
    </row>
    <row r="738" spans="1:59" ht="12.75" customHeight="1">
      <c r="A738" s="211"/>
      <c r="B738" s="2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G738" s="211"/>
      <c r="AH738" s="211"/>
      <c r="AI738" s="211"/>
      <c r="AJ738" s="211"/>
      <c r="AK738" s="211"/>
      <c r="AL738" s="211"/>
      <c r="AM738" s="211"/>
      <c r="AN738" s="211"/>
      <c r="AO738" s="211"/>
      <c r="AP738" s="211"/>
      <c r="AQ738" s="211"/>
      <c r="AR738" s="211"/>
      <c r="AS738" s="211"/>
      <c r="AT738" s="211"/>
      <c r="AU738" s="211"/>
      <c r="AV738" s="211"/>
      <c r="AW738" s="211"/>
      <c r="AX738" s="211"/>
      <c r="AY738" s="211"/>
      <c r="AZ738" s="211"/>
      <c r="BA738" s="211"/>
      <c r="BB738" s="211"/>
      <c r="BC738" s="211"/>
      <c r="BD738" s="211"/>
      <c r="BE738" s="211"/>
      <c r="BF738" s="211"/>
      <c r="BG738" s="211"/>
    </row>
    <row r="739" spans="1:59" ht="12.75" customHeight="1">
      <c r="A739" s="211"/>
      <c r="B739" s="2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G739" s="211"/>
      <c r="AH739" s="211"/>
      <c r="AI739" s="211"/>
      <c r="AJ739" s="211"/>
      <c r="AK739" s="211"/>
      <c r="AL739" s="211"/>
      <c r="AM739" s="211"/>
      <c r="AN739" s="211"/>
      <c r="AO739" s="211"/>
      <c r="AP739" s="211"/>
      <c r="AQ739" s="211"/>
      <c r="AR739" s="211"/>
      <c r="AS739" s="211"/>
      <c r="AT739" s="211"/>
      <c r="AU739" s="211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  <c r="BF739" s="211"/>
      <c r="BG739" s="211"/>
    </row>
    <row r="740" spans="1:59" ht="12.75" customHeight="1">
      <c r="A740" s="211"/>
      <c r="B740" s="2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G740" s="211"/>
      <c r="AH740" s="211"/>
      <c r="AI740" s="211"/>
      <c r="AJ740" s="211"/>
      <c r="AK740" s="211"/>
      <c r="AL740" s="211"/>
      <c r="AM740" s="211"/>
      <c r="AN740" s="211"/>
      <c r="AO740" s="211"/>
      <c r="AP740" s="211"/>
      <c r="AQ740" s="211"/>
      <c r="AR740" s="211"/>
      <c r="AS740" s="211"/>
      <c r="AT740" s="211"/>
      <c r="AU740" s="211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</row>
    <row r="741" spans="1:59" ht="12.75" customHeight="1">
      <c r="A741" s="211"/>
      <c r="B741" s="2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G741" s="211"/>
      <c r="AH741" s="211"/>
      <c r="AI741" s="211"/>
      <c r="AJ741" s="211"/>
      <c r="AK741" s="211"/>
      <c r="AL741" s="211"/>
      <c r="AM741" s="211"/>
      <c r="AN741" s="211"/>
      <c r="AO741" s="211"/>
      <c r="AP741" s="211"/>
      <c r="AQ741" s="211"/>
      <c r="AR741" s="211"/>
      <c r="AS741" s="211"/>
      <c r="AT741" s="211"/>
      <c r="AU741" s="211"/>
      <c r="AV741" s="211"/>
      <c r="AW741" s="211"/>
      <c r="AX741" s="211"/>
      <c r="AY741" s="211"/>
      <c r="AZ741" s="211"/>
      <c r="BA741" s="211"/>
      <c r="BB741" s="211"/>
      <c r="BC741" s="211"/>
      <c r="BD741" s="211"/>
      <c r="BE741" s="211"/>
      <c r="BF741" s="211"/>
      <c r="BG741" s="211"/>
    </row>
    <row r="742" spans="1:59" ht="12.75" customHeight="1">
      <c r="A742" s="211"/>
      <c r="B742" s="2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G742" s="211"/>
      <c r="AH742" s="211"/>
      <c r="AI742" s="211"/>
      <c r="AJ742" s="211"/>
      <c r="AK742" s="211"/>
      <c r="AL742" s="211"/>
      <c r="AM742" s="211"/>
      <c r="AN742" s="211"/>
      <c r="AO742" s="211"/>
      <c r="AP742" s="211"/>
      <c r="AQ742" s="211"/>
      <c r="AR742" s="211"/>
      <c r="AS742" s="211"/>
      <c r="AT742" s="211"/>
      <c r="AU742" s="211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F742" s="211"/>
      <c r="BG742" s="211"/>
    </row>
    <row r="743" spans="1:59" ht="12.75" customHeight="1">
      <c r="A743" s="211"/>
      <c r="B743" s="2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G743" s="211"/>
      <c r="AH743" s="211"/>
      <c r="AI743" s="211"/>
      <c r="AJ743" s="211"/>
      <c r="AK743" s="211"/>
      <c r="AL743" s="211"/>
      <c r="AM743" s="211"/>
      <c r="AN743" s="211"/>
      <c r="AO743" s="211"/>
      <c r="AP743" s="211"/>
      <c r="AQ743" s="211"/>
      <c r="AR743" s="211"/>
      <c r="AS743" s="211"/>
      <c r="AT743" s="211"/>
      <c r="AU743" s="211"/>
      <c r="AV743" s="211"/>
      <c r="AW743" s="211"/>
      <c r="AX743" s="211"/>
      <c r="AY743" s="211"/>
      <c r="AZ743" s="211"/>
      <c r="BA743" s="211"/>
      <c r="BB743" s="211"/>
      <c r="BC743" s="211"/>
      <c r="BD743" s="211"/>
      <c r="BE743" s="211"/>
      <c r="BF743" s="211"/>
      <c r="BG743" s="211"/>
    </row>
    <row r="744" spans="1:59" ht="12.75" customHeight="1">
      <c r="A744" s="211"/>
      <c r="B744" s="2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G744" s="211"/>
      <c r="AH744" s="211"/>
      <c r="AI744" s="211"/>
      <c r="AJ744" s="211"/>
      <c r="AK744" s="211"/>
      <c r="AL744" s="211"/>
      <c r="AM744" s="211"/>
      <c r="AN744" s="211"/>
      <c r="AO744" s="211"/>
      <c r="AP744" s="211"/>
      <c r="AQ744" s="211"/>
      <c r="AR744" s="211"/>
      <c r="AS744" s="211"/>
      <c r="AT744" s="211"/>
      <c r="AU744" s="211"/>
      <c r="AV744" s="211"/>
      <c r="AW744" s="211"/>
      <c r="AX744" s="211"/>
      <c r="AY744" s="211"/>
      <c r="AZ744" s="211"/>
      <c r="BA744" s="211"/>
      <c r="BB744" s="211"/>
      <c r="BC744" s="211"/>
      <c r="BD744" s="211"/>
      <c r="BE744" s="211"/>
      <c r="BF744" s="211"/>
      <c r="BG744" s="211"/>
    </row>
    <row r="745" spans="1:59" ht="12.75" customHeight="1">
      <c r="A745" s="211"/>
      <c r="B745" s="2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G745" s="211"/>
      <c r="AH745" s="211"/>
      <c r="AI745" s="211"/>
      <c r="AJ745" s="211"/>
      <c r="AK745" s="211"/>
      <c r="AL745" s="211"/>
      <c r="AM745" s="211"/>
      <c r="AN745" s="211"/>
      <c r="AO745" s="211"/>
      <c r="AP745" s="211"/>
      <c r="AQ745" s="211"/>
      <c r="AR745" s="211"/>
      <c r="AS745" s="211"/>
      <c r="AT745" s="211"/>
      <c r="AU745" s="211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</row>
    <row r="746" spans="1:59" ht="12.75" customHeight="1">
      <c r="A746" s="211"/>
      <c r="B746" s="2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G746" s="211"/>
      <c r="AH746" s="211"/>
      <c r="AI746" s="211"/>
      <c r="AJ746" s="211"/>
      <c r="AK746" s="211"/>
      <c r="AL746" s="211"/>
      <c r="AM746" s="211"/>
      <c r="AN746" s="211"/>
      <c r="AO746" s="211"/>
      <c r="AP746" s="211"/>
      <c r="AQ746" s="211"/>
      <c r="AR746" s="211"/>
      <c r="AS746" s="211"/>
      <c r="AT746" s="211"/>
      <c r="AU746" s="211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F746" s="211"/>
      <c r="BG746" s="211"/>
    </row>
    <row r="747" spans="1:59" ht="12.75" customHeight="1">
      <c r="A747" s="211"/>
      <c r="B747" s="2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G747" s="211"/>
      <c r="AH747" s="211"/>
      <c r="AI747" s="211"/>
      <c r="AJ747" s="211"/>
      <c r="AK747" s="211"/>
      <c r="AL747" s="211"/>
      <c r="AM747" s="211"/>
      <c r="AN747" s="211"/>
      <c r="AO747" s="211"/>
      <c r="AP747" s="211"/>
      <c r="AQ747" s="211"/>
      <c r="AR747" s="211"/>
      <c r="AS747" s="211"/>
      <c r="AT747" s="211"/>
      <c r="AU747" s="211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</row>
    <row r="748" spans="1:59" ht="12.75" customHeight="1">
      <c r="A748" s="211"/>
      <c r="B748" s="2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G748" s="211"/>
      <c r="AH748" s="211"/>
      <c r="AI748" s="211"/>
      <c r="AJ748" s="211"/>
      <c r="AK748" s="211"/>
      <c r="AL748" s="211"/>
      <c r="AM748" s="211"/>
      <c r="AN748" s="211"/>
      <c r="AO748" s="211"/>
      <c r="AP748" s="211"/>
      <c r="AQ748" s="211"/>
      <c r="AR748" s="211"/>
      <c r="AS748" s="211"/>
      <c r="AT748" s="211"/>
      <c r="AU748" s="211"/>
      <c r="AV748" s="211"/>
      <c r="AW748" s="211"/>
      <c r="AX748" s="211"/>
      <c r="AY748" s="211"/>
      <c r="AZ748" s="211"/>
      <c r="BA748" s="211"/>
      <c r="BB748" s="211"/>
      <c r="BC748" s="211"/>
      <c r="BD748" s="211"/>
      <c r="BE748" s="211"/>
      <c r="BF748" s="211"/>
      <c r="BG748" s="211"/>
    </row>
    <row r="749" spans="1:59" ht="12.75" customHeight="1">
      <c r="A749" s="211"/>
      <c r="B749" s="2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G749" s="211"/>
      <c r="AH749" s="211"/>
      <c r="AI749" s="211"/>
      <c r="AJ749" s="211"/>
      <c r="AK749" s="211"/>
      <c r="AL749" s="211"/>
      <c r="AM749" s="211"/>
      <c r="AN749" s="211"/>
      <c r="AO749" s="211"/>
      <c r="AP749" s="211"/>
      <c r="AQ749" s="211"/>
      <c r="AR749" s="211"/>
      <c r="AS749" s="211"/>
      <c r="AT749" s="211"/>
      <c r="AU749" s="211"/>
      <c r="AV749" s="211"/>
      <c r="AW749" s="211"/>
      <c r="AX749" s="211"/>
      <c r="AY749" s="211"/>
      <c r="AZ749" s="211"/>
      <c r="BA749" s="211"/>
      <c r="BB749" s="211"/>
      <c r="BC749" s="211"/>
      <c r="BD749" s="211"/>
      <c r="BE749" s="211"/>
      <c r="BF749" s="211"/>
      <c r="BG749" s="211"/>
    </row>
    <row r="750" spans="1:59" ht="12.75" customHeight="1">
      <c r="A750" s="211"/>
      <c r="B750" s="2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G750" s="211"/>
      <c r="AH750" s="211"/>
      <c r="AI750" s="211"/>
      <c r="AJ750" s="211"/>
      <c r="AK750" s="211"/>
      <c r="AL750" s="211"/>
      <c r="AM750" s="211"/>
      <c r="AN750" s="211"/>
      <c r="AO750" s="211"/>
      <c r="AP750" s="211"/>
      <c r="AQ750" s="211"/>
      <c r="AR750" s="211"/>
      <c r="AS750" s="211"/>
      <c r="AT750" s="211"/>
      <c r="AU750" s="211"/>
      <c r="AV750" s="211"/>
      <c r="AW750" s="211"/>
      <c r="AX750" s="211"/>
      <c r="AY750" s="211"/>
      <c r="AZ750" s="211"/>
      <c r="BA750" s="211"/>
      <c r="BB750" s="211"/>
      <c r="BC750" s="211"/>
      <c r="BD750" s="211"/>
      <c r="BE750" s="211"/>
      <c r="BF750" s="211"/>
      <c r="BG750" s="211"/>
    </row>
    <row r="751" spans="1:59" ht="12.75" customHeight="1">
      <c r="A751" s="211"/>
      <c r="B751" s="2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G751" s="211"/>
      <c r="AH751" s="211"/>
      <c r="AI751" s="211"/>
      <c r="AJ751" s="211"/>
      <c r="AK751" s="211"/>
      <c r="AL751" s="211"/>
      <c r="AM751" s="211"/>
      <c r="AN751" s="211"/>
      <c r="AO751" s="211"/>
      <c r="AP751" s="211"/>
      <c r="AQ751" s="211"/>
      <c r="AR751" s="211"/>
      <c r="AS751" s="211"/>
      <c r="AT751" s="211"/>
      <c r="AU751" s="211"/>
      <c r="AV751" s="211"/>
      <c r="AW751" s="211"/>
      <c r="AX751" s="211"/>
      <c r="AY751" s="211"/>
      <c r="AZ751" s="211"/>
      <c r="BA751" s="211"/>
      <c r="BB751" s="211"/>
      <c r="BC751" s="211"/>
      <c r="BD751" s="211"/>
      <c r="BE751" s="211"/>
      <c r="BF751" s="211"/>
      <c r="BG751" s="211"/>
    </row>
    <row r="752" spans="1:59" ht="12.75" customHeight="1">
      <c r="A752" s="211"/>
      <c r="B752" s="2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G752" s="211"/>
      <c r="AH752" s="211"/>
      <c r="AI752" s="211"/>
      <c r="AJ752" s="211"/>
      <c r="AK752" s="211"/>
      <c r="AL752" s="211"/>
      <c r="AM752" s="211"/>
      <c r="AN752" s="211"/>
      <c r="AO752" s="211"/>
      <c r="AP752" s="211"/>
      <c r="AQ752" s="211"/>
      <c r="AR752" s="211"/>
      <c r="AS752" s="211"/>
      <c r="AT752" s="211"/>
      <c r="AU752" s="211"/>
      <c r="AV752" s="211"/>
      <c r="AW752" s="211"/>
      <c r="AX752" s="211"/>
      <c r="AY752" s="211"/>
      <c r="AZ752" s="211"/>
      <c r="BA752" s="211"/>
      <c r="BB752" s="211"/>
      <c r="BC752" s="211"/>
      <c r="BD752" s="211"/>
      <c r="BE752" s="211"/>
      <c r="BF752" s="211"/>
      <c r="BG752" s="211"/>
    </row>
    <row r="753" spans="1:59" ht="12.75" customHeight="1">
      <c r="A753" s="211"/>
      <c r="B753" s="2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G753" s="211"/>
      <c r="AH753" s="211"/>
      <c r="AI753" s="211"/>
      <c r="AJ753" s="211"/>
      <c r="AK753" s="211"/>
      <c r="AL753" s="211"/>
      <c r="AM753" s="211"/>
      <c r="AN753" s="211"/>
      <c r="AO753" s="211"/>
      <c r="AP753" s="211"/>
      <c r="AQ753" s="211"/>
      <c r="AR753" s="211"/>
      <c r="AS753" s="211"/>
      <c r="AT753" s="211"/>
      <c r="AU753" s="211"/>
      <c r="AV753" s="211"/>
      <c r="AW753" s="211"/>
      <c r="AX753" s="211"/>
      <c r="AY753" s="211"/>
      <c r="AZ753" s="211"/>
      <c r="BA753" s="211"/>
      <c r="BB753" s="211"/>
      <c r="BC753" s="211"/>
      <c r="BD753" s="211"/>
      <c r="BE753" s="211"/>
      <c r="BF753" s="211"/>
      <c r="BG753" s="211"/>
    </row>
    <row r="754" spans="1:59" ht="12.75" customHeight="1">
      <c r="A754" s="211"/>
      <c r="B754" s="2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G754" s="211"/>
      <c r="AH754" s="211"/>
      <c r="AI754" s="211"/>
      <c r="AJ754" s="211"/>
      <c r="AK754" s="211"/>
      <c r="AL754" s="211"/>
      <c r="AM754" s="211"/>
      <c r="AN754" s="211"/>
      <c r="AO754" s="211"/>
      <c r="AP754" s="211"/>
      <c r="AQ754" s="211"/>
      <c r="AR754" s="211"/>
      <c r="AS754" s="211"/>
      <c r="AT754" s="211"/>
      <c r="AU754" s="211"/>
      <c r="AV754" s="211"/>
      <c r="AW754" s="211"/>
      <c r="AX754" s="211"/>
      <c r="AY754" s="211"/>
      <c r="AZ754" s="211"/>
      <c r="BA754" s="211"/>
      <c r="BB754" s="211"/>
      <c r="BC754" s="211"/>
      <c r="BD754" s="211"/>
      <c r="BE754" s="211"/>
      <c r="BF754" s="211"/>
      <c r="BG754" s="211"/>
    </row>
    <row r="755" spans="1:59" ht="12.75" customHeight="1">
      <c r="A755" s="211"/>
      <c r="B755" s="2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G755" s="211"/>
      <c r="AH755" s="211"/>
      <c r="AI755" s="211"/>
      <c r="AJ755" s="211"/>
      <c r="AK755" s="211"/>
      <c r="AL755" s="211"/>
      <c r="AM755" s="211"/>
      <c r="AN755" s="211"/>
      <c r="AO755" s="211"/>
      <c r="AP755" s="211"/>
      <c r="AQ755" s="211"/>
      <c r="AR755" s="211"/>
      <c r="AS755" s="211"/>
      <c r="AT755" s="211"/>
      <c r="AU755" s="211"/>
      <c r="AV755" s="211"/>
      <c r="AW755" s="211"/>
      <c r="AX755" s="211"/>
      <c r="AY755" s="211"/>
      <c r="AZ755" s="211"/>
      <c r="BA755" s="211"/>
      <c r="BB755" s="211"/>
      <c r="BC755" s="211"/>
      <c r="BD755" s="211"/>
      <c r="BE755" s="211"/>
      <c r="BF755" s="211"/>
      <c r="BG755" s="211"/>
    </row>
    <row r="756" spans="1:59" ht="12.75" customHeight="1">
      <c r="A756" s="211"/>
      <c r="B756" s="2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G756" s="211"/>
      <c r="AH756" s="211"/>
      <c r="AI756" s="211"/>
      <c r="AJ756" s="211"/>
      <c r="AK756" s="211"/>
      <c r="AL756" s="211"/>
      <c r="AM756" s="211"/>
      <c r="AN756" s="211"/>
      <c r="AO756" s="211"/>
      <c r="AP756" s="211"/>
      <c r="AQ756" s="211"/>
      <c r="AR756" s="211"/>
      <c r="AS756" s="211"/>
      <c r="AT756" s="211"/>
      <c r="AU756" s="211"/>
      <c r="AV756" s="211"/>
      <c r="AW756" s="211"/>
      <c r="AX756" s="211"/>
      <c r="AY756" s="211"/>
      <c r="AZ756" s="211"/>
      <c r="BA756" s="211"/>
      <c r="BB756" s="211"/>
      <c r="BC756" s="211"/>
      <c r="BD756" s="211"/>
      <c r="BE756" s="211"/>
      <c r="BF756" s="211"/>
      <c r="BG756" s="211"/>
    </row>
    <row r="757" spans="1:59" ht="12.75" customHeight="1">
      <c r="A757" s="211"/>
      <c r="B757" s="2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G757" s="211"/>
      <c r="AH757" s="211"/>
      <c r="AI757" s="211"/>
      <c r="AJ757" s="211"/>
      <c r="AK757" s="211"/>
      <c r="AL757" s="211"/>
      <c r="AM757" s="211"/>
      <c r="AN757" s="211"/>
      <c r="AO757" s="211"/>
      <c r="AP757" s="211"/>
      <c r="AQ757" s="211"/>
      <c r="AR757" s="211"/>
      <c r="AS757" s="211"/>
      <c r="AT757" s="211"/>
      <c r="AU757" s="211"/>
      <c r="AV757" s="211"/>
      <c r="AW757" s="211"/>
      <c r="AX757" s="211"/>
      <c r="AY757" s="211"/>
      <c r="AZ757" s="211"/>
      <c r="BA757" s="211"/>
      <c r="BB757" s="211"/>
      <c r="BC757" s="211"/>
      <c r="BD757" s="211"/>
      <c r="BE757" s="211"/>
      <c r="BF757" s="211"/>
      <c r="BG757" s="211"/>
    </row>
    <row r="758" spans="1:59" ht="12.75" customHeight="1">
      <c r="A758" s="211"/>
      <c r="B758" s="2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G758" s="211"/>
      <c r="AH758" s="211"/>
      <c r="AI758" s="211"/>
      <c r="AJ758" s="211"/>
      <c r="AK758" s="211"/>
      <c r="AL758" s="211"/>
      <c r="AM758" s="211"/>
      <c r="AN758" s="211"/>
      <c r="AO758" s="211"/>
      <c r="AP758" s="211"/>
      <c r="AQ758" s="211"/>
      <c r="AR758" s="211"/>
      <c r="AS758" s="211"/>
      <c r="AT758" s="211"/>
      <c r="AU758" s="211"/>
      <c r="AV758" s="211"/>
      <c r="AW758" s="211"/>
      <c r="AX758" s="211"/>
      <c r="AY758" s="211"/>
      <c r="AZ758" s="211"/>
      <c r="BA758" s="211"/>
      <c r="BB758" s="211"/>
      <c r="BC758" s="211"/>
      <c r="BD758" s="211"/>
      <c r="BE758" s="211"/>
      <c r="BF758" s="211"/>
      <c r="BG758" s="211"/>
    </row>
    <row r="759" spans="1:59" ht="12.75" customHeight="1">
      <c r="A759" s="211"/>
      <c r="B759" s="2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G759" s="211"/>
      <c r="AH759" s="211"/>
      <c r="AI759" s="211"/>
      <c r="AJ759" s="211"/>
      <c r="AK759" s="211"/>
      <c r="AL759" s="211"/>
      <c r="AM759" s="211"/>
      <c r="AN759" s="211"/>
      <c r="AO759" s="211"/>
      <c r="AP759" s="211"/>
      <c r="AQ759" s="211"/>
      <c r="AR759" s="211"/>
      <c r="AS759" s="211"/>
      <c r="AT759" s="211"/>
      <c r="AU759" s="211"/>
      <c r="AV759" s="211"/>
      <c r="AW759" s="211"/>
      <c r="AX759" s="211"/>
      <c r="AY759" s="211"/>
      <c r="AZ759" s="211"/>
      <c r="BA759" s="211"/>
      <c r="BB759" s="211"/>
      <c r="BC759" s="211"/>
      <c r="BD759" s="211"/>
      <c r="BE759" s="211"/>
      <c r="BF759" s="211"/>
      <c r="BG759" s="211"/>
    </row>
    <row r="760" spans="1:59" ht="12.75" customHeight="1">
      <c r="A760" s="211"/>
      <c r="B760" s="2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G760" s="211"/>
      <c r="AH760" s="211"/>
      <c r="AI760" s="211"/>
      <c r="AJ760" s="211"/>
      <c r="AK760" s="211"/>
      <c r="AL760" s="211"/>
      <c r="AM760" s="211"/>
      <c r="AN760" s="211"/>
      <c r="AO760" s="211"/>
      <c r="AP760" s="211"/>
      <c r="AQ760" s="211"/>
      <c r="AR760" s="211"/>
      <c r="AS760" s="211"/>
      <c r="AT760" s="211"/>
      <c r="AU760" s="211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</row>
    <row r="761" spans="1:59" ht="12.75" customHeight="1">
      <c r="A761" s="211"/>
      <c r="B761" s="2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G761" s="211"/>
      <c r="AH761" s="211"/>
      <c r="AI761" s="211"/>
      <c r="AJ761" s="211"/>
      <c r="AK761" s="211"/>
      <c r="AL761" s="211"/>
      <c r="AM761" s="211"/>
      <c r="AN761" s="211"/>
      <c r="AO761" s="211"/>
      <c r="AP761" s="211"/>
      <c r="AQ761" s="211"/>
      <c r="AR761" s="211"/>
      <c r="AS761" s="211"/>
      <c r="AT761" s="211"/>
      <c r="AU761" s="211"/>
      <c r="AV761" s="211"/>
      <c r="AW761" s="211"/>
      <c r="AX761" s="211"/>
      <c r="AY761" s="211"/>
      <c r="AZ761" s="211"/>
      <c r="BA761" s="211"/>
      <c r="BB761" s="211"/>
      <c r="BC761" s="211"/>
      <c r="BD761" s="211"/>
      <c r="BE761" s="211"/>
      <c r="BF761" s="211"/>
      <c r="BG761" s="211"/>
    </row>
    <row r="762" spans="1:59" ht="12.75" customHeight="1">
      <c r="A762" s="211"/>
      <c r="B762" s="2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G762" s="211"/>
      <c r="AH762" s="211"/>
      <c r="AI762" s="211"/>
      <c r="AJ762" s="211"/>
      <c r="AK762" s="211"/>
      <c r="AL762" s="211"/>
      <c r="AM762" s="211"/>
      <c r="AN762" s="211"/>
      <c r="AO762" s="211"/>
      <c r="AP762" s="211"/>
      <c r="AQ762" s="211"/>
      <c r="AR762" s="211"/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</row>
    <row r="763" spans="1:59" ht="12.75" customHeight="1">
      <c r="A763" s="211"/>
      <c r="B763" s="2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G763" s="211"/>
      <c r="AH763" s="211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</row>
    <row r="764" spans="1:59" ht="12.75" customHeight="1">
      <c r="A764" s="211"/>
      <c r="B764" s="2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G764" s="211"/>
      <c r="AH764" s="211"/>
      <c r="AI764" s="211"/>
      <c r="AJ764" s="211"/>
      <c r="AK764" s="211"/>
      <c r="AL764" s="211"/>
      <c r="AM764" s="211"/>
      <c r="AN764" s="211"/>
      <c r="AO764" s="211"/>
      <c r="AP764" s="211"/>
      <c r="AQ764" s="211"/>
      <c r="AR764" s="211"/>
      <c r="AS764" s="211"/>
      <c r="AT764" s="211"/>
      <c r="AU764" s="211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</row>
    <row r="765" spans="1:59" ht="12.75" customHeight="1">
      <c r="A765" s="211"/>
      <c r="B765" s="2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G765" s="211"/>
      <c r="AH765" s="211"/>
      <c r="AI765" s="211"/>
      <c r="AJ765" s="211"/>
      <c r="AK765" s="211"/>
      <c r="AL765" s="211"/>
      <c r="AM765" s="211"/>
      <c r="AN765" s="211"/>
      <c r="AO765" s="211"/>
      <c r="AP765" s="211"/>
      <c r="AQ765" s="211"/>
      <c r="AR765" s="211"/>
      <c r="AS765" s="211"/>
      <c r="AT765" s="211"/>
      <c r="AU765" s="211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</row>
    <row r="766" spans="1:59" ht="12.75" customHeight="1">
      <c r="A766" s="211"/>
      <c r="B766" s="2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G766" s="211"/>
      <c r="AH766" s="211"/>
      <c r="AI766" s="211"/>
      <c r="AJ766" s="211"/>
      <c r="AK766" s="211"/>
      <c r="AL766" s="211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</row>
    <row r="767" spans="1:59" ht="12.75" customHeight="1">
      <c r="A767" s="211"/>
      <c r="B767" s="2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11"/>
      <c r="AK767" s="211"/>
      <c r="AL767" s="211"/>
      <c r="AM767" s="211"/>
      <c r="AN767" s="211"/>
      <c r="AO767" s="211"/>
      <c r="AP767" s="211"/>
      <c r="AQ767" s="211"/>
      <c r="AR767" s="211"/>
      <c r="AS767" s="211"/>
      <c r="AT767" s="211"/>
      <c r="AU767" s="211"/>
      <c r="AV767" s="211"/>
      <c r="AW767" s="211"/>
      <c r="AX767" s="211"/>
      <c r="AY767" s="211"/>
      <c r="AZ767" s="211"/>
      <c r="BA767" s="211"/>
      <c r="BB767" s="211"/>
      <c r="BC767" s="211"/>
      <c r="BD767" s="211"/>
      <c r="BE767" s="211"/>
      <c r="BF767" s="211"/>
      <c r="BG767" s="211"/>
    </row>
    <row r="768" spans="1:59" ht="12.75" customHeight="1">
      <c r="A768" s="211"/>
      <c r="B768" s="2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G768" s="211"/>
      <c r="AH768" s="211"/>
      <c r="AI768" s="211"/>
      <c r="AJ768" s="211"/>
      <c r="AK768" s="211"/>
      <c r="AL768" s="211"/>
      <c r="AM768" s="211"/>
      <c r="AN768" s="211"/>
      <c r="AO768" s="211"/>
      <c r="AP768" s="211"/>
      <c r="AQ768" s="211"/>
      <c r="AR768" s="211"/>
      <c r="AS768" s="211"/>
      <c r="AT768" s="211"/>
      <c r="AU768" s="211"/>
      <c r="AV768" s="211"/>
      <c r="AW768" s="211"/>
      <c r="AX768" s="211"/>
      <c r="AY768" s="211"/>
      <c r="AZ768" s="211"/>
      <c r="BA768" s="211"/>
      <c r="BB768" s="211"/>
      <c r="BC768" s="211"/>
      <c r="BD768" s="211"/>
      <c r="BE768" s="211"/>
      <c r="BF768" s="211"/>
      <c r="BG768" s="211"/>
    </row>
    <row r="769" spans="1:59" ht="12.75" customHeight="1">
      <c r="A769" s="211"/>
      <c r="B769" s="2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G769" s="211"/>
      <c r="AH769" s="211"/>
      <c r="AI769" s="211"/>
      <c r="AJ769" s="211"/>
      <c r="AK769" s="211"/>
      <c r="AL769" s="211"/>
      <c r="AM769" s="211"/>
      <c r="AN769" s="211"/>
      <c r="AO769" s="211"/>
      <c r="AP769" s="211"/>
      <c r="AQ769" s="211"/>
      <c r="AR769" s="211"/>
      <c r="AS769" s="211"/>
      <c r="AT769" s="211"/>
      <c r="AU769" s="211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  <c r="BF769" s="211"/>
      <c r="BG769" s="211"/>
    </row>
    <row r="770" spans="1:59" ht="12.75" customHeight="1">
      <c r="A770" s="211"/>
      <c r="B770" s="2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G770" s="211"/>
      <c r="AH770" s="211"/>
      <c r="AI770" s="211"/>
      <c r="AJ770" s="211"/>
      <c r="AK770" s="211"/>
      <c r="AL770" s="211"/>
      <c r="AM770" s="211"/>
      <c r="AN770" s="211"/>
      <c r="AO770" s="211"/>
      <c r="AP770" s="211"/>
      <c r="AQ770" s="211"/>
      <c r="AR770" s="211"/>
      <c r="AS770" s="211"/>
      <c r="AT770" s="211"/>
      <c r="AU770" s="211"/>
      <c r="AV770" s="211"/>
      <c r="AW770" s="211"/>
      <c r="AX770" s="211"/>
      <c r="AY770" s="211"/>
      <c r="AZ770" s="211"/>
      <c r="BA770" s="211"/>
      <c r="BB770" s="211"/>
      <c r="BC770" s="211"/>
      <c r="BD770" s="211"/>
      <c r="BE770" s="211"/>
      <c r="BF770" s="211"/>
      <c r="BG770" s="211"/>
    </row>
    <row r="771" spans="1:59" ht="12.75" customHeight="1">
      <c r="A771" s="211"/>
      <c r="B771" s="2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G771" s="211"/>
      <c r="AH771" s="211"/>
      <c r="AI771" s="211"/>
      <c r="AJ771" s="211"/>
      <c r="AK771" s="211"/>
      <c r="AL771" s="211"/>
      <c r="AM771" s="211"/>
      <c r="AN771" s="211"/>
      <c r="AO771" s="211"/>
      <c r="AP771" s="211"/>
      <c r="AQ771" s="211"/>
      <c r="AR771" s="211"/>
      <c r="AS771" s="211"/>
      <c r="AT771" s="211"/>
      <c r="AU771" s="211"/>
      <c r="AV771" s="211"/>
      <c r="AW771" s="211"/>
      <c r="AX771" s="211"/>
      <c r="AY771" s="211"/>
      <c r="AZ771" s="211"/>
      <c r="BA771" s="211"/>
      <c r="BB771" s="211"/>
      <c r="BC771" s="211"/>
      <c r="BD771" s="211"/>
      <c r="BE771" s="211"/>
      <c r="BF771" s="211"/>
      <c r="BG771" s="211"/>
    </row>
    <row r="772" spans="1:59" ht="12.75" customHeight="1">
      <c r="A772" s="211"/>
      <c r="B772" s="2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11"/>
      <c r="AK772" s="211"/>
      <c r="AL772" s="211"/>
      <c r="AM772" s="211"/>
      <c r="AN772" s="211"/>
      <c r="AO772" s="211"/>
      <c r="AP772" s="211"/>
      <c r="AQ772" s="211"/>
      <c r="AR772" s="211"/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</row>
    <row r="773" spans="1:59" ht="12.75" customHeight="1">
      <c r="A773" s="211"/>
      <c r="B773" s="2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G773" s="211"/>
      <c r="AH773" s="211"/>
      <c r="AI773" s="211"/>
      <c r="AJ773" s="211"/>
      <c r="AK773" s="211"/>
      <c r="AL773" s="211"/>
      <c r="AM773" s="211"/>
      <c r="AN773" s="211"/>
      <c r="AO773" s="211"/>
      <c r="AP773" s="211"/>
      <c r="AQ773" s="211"/>
      <c r="AR773" s="211"/>
      <c r="AS773" s="211"/>
      <c r="AT773" s="211"/>
      <c r="AU773" s="211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1"/>
    </row>
    <row r="774" spans="1:59" ht="12.75" customHeight="1">
      <c r="A774" s="211"/>
      <c r="B774" s="2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G774" s="211"/>
      <c r="AH774" s="211"/>
      <c r="AI774" s="211"/>
      <c r="AJ774" s="211"/>
      <c r="AK774" s="211"/>
      <c r="AL774" s="211"/>
      <c r="AM774" s="211"/>
      <c r="AN774" s="211"/>
      <c r="AO774" s="211"/>
      <c r="AP774" s="211"/>
      <c r="AQ774" s="211"/>
      <c r="AR774" s="211"/>
      <c r="AS774" s="211"/>
      <c r="AT774" s="211"/>
      <c r="AU774" s="211"/>
      <c r="AV774" s="211"/>
      <c r="AW774" s="211"/>
      <c r="AX774" s="211"/>
      <c r="AY774" s="211"/>
      <c r="AZ774" s="211"/>
      <c r="BA774" s="211"/>
      <c r="BB774" s="211"/>
      <c r="BC774" s="211"/>
      <c r="BD774" s="211"/>
      <c r="BE774" s="211"/>
      <c r="BF774" s="211"/>
      <c r="BG774" s="211"/>
    </row>
    <row r="775" spans="1:59" ht="12.75" customHeight="1">
      <c r="A775" s="211"/>
      <c r="B775" s="2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G775" s="211"/>
      <c r="AH775" s="211"/>
      <c r="AI775" s="211"/>
      <c r="AJ775" s="211"/>
      <c r="AK775" s="211"/>
      <c r="AL775" s="211"/>
      <c r="AM775" s="211"/>
      <c r="AN775" s="211"/>
      <c r="AO775" s="211"/>
      <c r="AP775" s="211"/>
      <c r="AQ775" s="211"/>
      <c r="AR775" s="211"/>
      <c r="AS775" s="211"/>
      <c r="AT775" s="211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</row>
    <row r="776" spans="1:59" ht="12.75" customHeight="1">
      <c r="A776" s="211"/>
      <c r="B776" s="2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211"/>
      <c r="AH776" s="211"/>
      <c r="AI776" s="211"/>
      <c r="AJ776" s="211"/>
      <c r="AK776" s="211"/>
      <c r="AL776" s="211"/>
      <c r="AM776" s="211"/>
      <c r="AN776" s="211"/>
      <c r="AO776" s="211"/>
      <c r="AP776" s="211"/>
      <c r="AQ776" s="211"/>
      <c r="AR776" s="211"/>
      <c r="AS776" s="211"/>
      <c r="AT776" s="211"/>
      <c r="AU776" s="211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</row>
    <row r="777" spans="1:59" ht="12.75" customHeight="1">
      <c r="A777" s="211"/>
      <c r="B777" s="2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G777" s="211"/>
      <c r="AH777" s="211"/>
      <c r="AI777" s="211"/>
      <c r="AJ777" s="211"/>
      <c r="AK777" s="211"/>
      <c r="AL777" s="211"/>
      <c r="AM777" s="211"/>
      <c r="AN777" s="211"/>
      <c r="AO777" s="211"/>
      <c r="AP777" s="211"/>
      <c r="AQ777" s="211"/>
      <c r="AR777" s="211"/>
      <c r="AS777" s="211"/>
      <c r="AT777" s="211"/>
      <c r="AU777" s="211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</row>
    <row r="778" spans="1:59" ht="12.75" customHeight="1">
      <c r="A778" s="211"/>
      <c r="B778" s="2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11"/>
      <c r="AK778" s="211"/>
      <c r="AL778" s="211"/>
      <c r="AM778" s="211"/>
      <c r="AN778" s="211"/>
      <c r="AO778" s="211"/>
      <c r="AP778" s="211"/>
      <c r="AQ778" s="211"/>
      <c r="AR778" s="211"/>
      <c r="AS778" s="211"/>
      <c r="AT778" s="211"/>
      <c r="AU778" s="211"/>
      <c r="AV778" s="211"/>
      <c r="AW778" s="211"/>
      <c r="AX778" s="211"/>
      <c r="AY778" s="211"/>
      <c r="AZ778" s="211"/>
      <c r="BA778" s="211"/>
      <c r="BB778" s="211"/>
      <c r="BC778" s="211"/>
      <c r="BD778" s="211"/>
      <c r="BE778" s="211"/>
      <c r="BF778" s="211"/>
      <c r="BG778" s="211"/>
    </row>
    <row r="779" spans="1:59" ht="12.75" customHeight="1">
      <c r="A779" s="211"/>
      <c r="B779" s="2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11"/>
      <c r="AK779" s="211"/>
      <c r="AL779" s="211"/>
      <c r="AM779" s="211"/>
      <c r="AN779" s="211"/>
      <c r="AO779" s="211"/>
      <c r="AP779" s="211"/>
      <c r="AQ779" s="211"/>
      <c r="AR779" s="211"/>
      <c r="AS779" s="211"/>
      <c r="AT779" s="211"/>
      <c r="AU779" s="211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</row>
    <row r="780" spans="1:59" ht="12.75" customHeight="1">
      <c r="A780" s="211"/>
      <c r="B780" s="2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11"/>
      <c r="AK780" s="211"/>
      <c r="AL780" s="211"/>
      <c r="AM780" s="211"/>
      <c r="AN780" s="211"/>
      <c r="AO780" s="211"/>
      <c r="AP780" s="211"/>
      <c r="AQ780" s="211"/>
      <c r="AR780" s="211"/>
      <c r="AS780" s="211"/>
      <c r="AT780" s="211"/>
      <c r="AU780" s="211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F780" s="211"/>
      <c r="BG780" s="211"/>
    </row>
    <row r="781" spans="1:59" ht="12.75" customHeight="1">
      <c r="A781" s="211"/>
      <c r="B781" s="2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G781" s="211"/>
      <c r="AH781" s="211"/>
      <c r="AI781" s="211"/>
      <c r="AJ781" s="211"/>
      <c r="AK781" s="211"/>
      <c r="AL781" s="211"/>
      <c r="AM781" s="211"/>
      <c r="AN781" s="211"/>
      <c r="AO781" s="211"/>
      <c r="AP781" s="211"/>
      <c r="AQ781" s="211"/>
      <c r="AR781" s="211"/>
      <c r="AS781" s="211"/>
      <c r="AT781" s="211"/>
      <c r="AU781" s="211"/>
      <c r="AV781" s="211"/>
      <c r="AW781" s="211"/>
      <c r="AX781" s="211"/>
      <c r="AY781" s="211"/>
      <c r="AZ781" s="211"/>
      <c r="BA781" s="211"/>
      <c r="BB781" s="211"/>
      <c r="BC781" s="211"/>
      <c r="BD781" s="211"/>
      <c r="BE781" s="211"/>
      <c r="BF781" s="211"/>
      <c r="BG781" s="211"/>
    </row>
    <row r="782" spans="1:59" ht="12.75" customHeight="1">
      <c r="A782" s="211"/>
      <c r="B782" s="2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211"/>
      <c r="AH782" s="211"/>
      <c r="AI782" s="211"/>
      <c r="AJ782" s="211"/>
      <c r="AK782" s="211"/>
      <c r="AL782" s="211"/>
      <c r="AM782" s="211"/>
      <c r="AN782" s="211"/>
      <c r="AO782" s="211"/>
      <c r="AP782" s="211"/>
      <c r="AQ782" s="211"/>
      <c r="AR782" s="211"/>
      <c r="AS782" s="211"/>
      <c r="AT782" s="211"/>
      <c r="AU782" s="211"/>
      <c r="AV782" s="211"/>
      <c r="AW782" s="211"/>
      <c r="AX782" s="211"/>
      <c r="AY782" s="211"/>
      <c r="AZ782" s="211"/>
      <c r="BA782" s="211"/>
      <c r="BB782" s="211"/>
      <c r="BC782" s="211"/>
      <c r="BD782" s="211"/>
      <c r="BE782" s="211"/>
      <c r="BF782" s="211"/>
      <c r="BG782" s="211"/>
    </row>
    <row r="783" spans="1:59" ht="12.75" customHeight="1">
      <c r="A783" s="211"/>
      <c r="B783" s="2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G783" s="211"/>
      <c r="AH783" s="211"/>
      <c r="AI783" s="211"/>
      <c r="AJ783" s="211"/>
      <c r="AK783" s="211"/>
      <c r="AL783" s="211"/>
      <c r="AM783" s="211"/>
      <c r="AN783" s="211"/>
      <c r="AO783" s="211"/>
      <c r="AP783" s="211"/>
      <c r="AQ783" s="211"/>
      <c r="AR783" s="211"/>
      <c r="AS783" s="211"/>
      <c r="AT783" s="211"/>
      <c r="AU783" s="211"/>
      <c r="AV783" s="211"/>
      <c r="AW783" s="211"/>
      <c r="AX783" s="211"/>
      <c r="AY783" s="211"/>
      <c r="AZ783" s="211"/>
      <c r="BA783" s="211"/>
      <c r="BB783" s="211"/>
      <c r="BC783" s="211"/>
      <c r="BD783" s="211"/>
      <c r="BE783" s="211"/>
      <c r="BF783" s="211"/>
      <c r="BG783" s="211"/>
    </row>
    <row r="784" spans="1:59" ht="12.75" customHeight="1">
      <c r="A784" s="211"/>
      <c r="B784" s="2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11"/>
      <c r="AK784" s="211"/>
      <c r="AL784" s="211"/>
      <c r="AM784" s="211"/>
      <c r="AN784" s="211"/>
      <c r="AO784" s="211"/>
      <c r="AP784" s="211"/>
      <c r="AQ784" s="211"/>
      <c r="AR784" s="211"/>
      <c r="AS784" s="211"/>
      <c r="AT784" s="211"/>
      <c r="AU784" s="211"/>
      <c r="AV784" s="211"/>
      <c r="AW784" s="211"/>
      <c r="AX784" s="211"/>
      <c r="AY784" s="211"/>
      <c r="AZ784" s="211"/>
      <c r="BA784" s="211"/>
      <c r="BB784" s="211"/>
      <c r="BC784" s="211"/>
      <c r="BD784" s="211"/>
      <c r="BE784" s="211"/>
      <c r="BF784" s="211"/>
      <c r="BG784" s="211"/>
    </row>
    <row r="785" spans="1:59" ht="12.75" customHeight="1">
      <c r="A785" s="211"/>
      <c r="B785" s="2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G785" s="211"/>
      <c r="AH785" s="211"/>
      <c r="AI785" s="211"/>
      <c r="AJ785" s="211"/>
      <c r="AK785" s="211"/>
      <c r="AL785" s="211"/>
      <c r="AM785" s="211"/>
      <c r="AN785" s="211"/>
      <c r="AO785" s="211"/>
      <c r="AP785" s="211"/>
      <c r="AQ785" s="211"/>
      <c r="AR785" s="211"/>
      <c r="AS785" s="211"/>
      <c r="AT785" s="211"/>
      <c r="AU785" s="211"/>
      <c r="AV785" s="211"/>
      <c r="AW785" s="211"/>
      <c r="AX785" s="211"/>
      <c r="AY785" s="211"/>
      <c r="AZ785" s="211"/>
      <c r="BA785" s="211"/>
      <c r="BB785" s="211"/>
      <c r="BC785" s="211"/>
      <c r="BD785" s="211"/>
      <c r="BE785" s="211"/>
      <c r="BF785" s="211"/>
      <c r="BG785" s="211"/>
    </row>
    <row r="786" spans="1:59" ht="12.75" customHeight="1">
      <c r="A786" s="211"/>
      <c r="B786" s="2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211"/>
      <c r="AK786" s="211"/>
      <c r="AL786" s="211"/>
      <c r="AM786" s="211"/>
      <c r="AN786" s="211"/>
      <c r="AO786" s="211"/>
      <c r="AP786" s="211"/>
      <c r="AQ786" s="211"/>
      <c r="AR786" s="211"/>
      <c r="AS786" s="211"/>
      <c r="AT786" s="211"/>
      <c r="AU786" s="211"/>
      <c r="AV786" s="211"/>
      <c r="AW786" s="211"/>
      <c r="AX786" s="211"/>
      <c r="AY786" s="211"/>
      <c r="AZ786" s="211"/>
      <c r="BA786" s="211"/>
      <c r="BB786" s="211"/>
      <c r="BC786" s="211"/>
      <c r="BD786" s="211"/>
      <c r="BE786" s="211"/>
      <c r="BF786" s="211"/>
      <c r="BG786" s="211"/>
    </row>
    <row r="787" spans="1:59" ht="12.75" customHeight="1">
      <c r="A787" s="211"/>
      <c r="B787" s="2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211"/>
      <c r="AK787" s="211"/>
      <c r="AL787" s="211"/>
      <c r="AM787" s="211"/>
      <c r="AN787" s="211"/>
      <c r="AO787" s="211"/>
      <c r="AP787" s="211"/>
      <c r="AQ787" s="211"/>
      <c r="AR787" s="211"/>
      <c r="AS787" s="211"/>
      <c r="AT787" s="211"/>
      <c r="AU787" s="211"/>
      <c r="AV787" s="211"/>
      <c r="AW787" s="211"/>
      <c r="AX787" s="211"/>
      <c r="AY787" s="211"/>
      <c r="AZ787" s="211"/>
      <c r="BA787" s="211"/>
      <c r="BB787" s="211"/>
      <c r="BC787" s="211"/>
      <c r="BD787" s="211"/>
      <c r="BE787" s="211"/>
      <c r="BF787" s="211"/>
      <c r="BG787" s="211"/>
    </row>
    <row r="788" spans="1:59" ht="12.75" customHeight="1">
      <c r="A788" s="211"/>
      <c r="B788" s="2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G788" s="211"/>
      <c r="AH788" s="211"/>
      <c r="AI788" s="211"/>
      <c r="AJ788" s="211"/>
      <c r="AK788" s="211"/>
      <c r="AL788" s="211"/>
      <c r="AM788" s="211"/>
      <c r="AN788" s="211"/>
      <c r="AO788" s="211"/>
      <c r="AP788" s="211"/>
      <c r="AQ788" s="211"/>
      <c r="AR788" s="211"/>
      <c r="AS788" s="211"/>
      <c r="AT788" s="211"/>
      <c r="AU788" s="211"/>
      <c r="AV788" s="211"/>
      <c r="AW788" s="211"/>
      <c r="AX788" s="211"/>
      <c r="AY788" s="211"/>
      <c r="AZ788" s="211"/>
      <c r="BA788" s="211"/>
      <c r="BB788" s="211"/>
      <c r="BC788" s="211"/>
      <c r="BD788" s="211"/>
      <c r="BE788" s="211"/>
      <c r="BF788" s="211"/>
      <c r="BG788" s="211"/>
    </row>
    <row r="789" spans="1:59" ht="12.75" customHeight="1">
      <c r="A789" s="211"/>
      <c r="B789" s="2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G789" s="211"/>
      <c r="AH789" s="211"/>
      <c r="AI789" s="211"/>
      <c r="AJ789" s="211"/>
      <c r="AK789" s="211"/>
      <c r="AL789" s="211"/>
      <c r="AM789" s="211"/>
      <c r="AN789" s="211"/>
      <c r="AO789" s="211"/>
      <c r="AP789" s="211"/>
      <c r="AQ789" s="211"/>
      <c r="AR789" s="211"/>
      <c r="AS789" s="211"/>
      <c r="AT789" s="211"/>
      <c r="AU789" s="211"/>
      <c r="AV789" s="211"/>
      <c r="AW789" s="211"/>
      <c r="AX789" s="211"/>
      <c r="AY789" s="211"/>
      <c r="AZ789" s="211"/>
      <c r="BA789" s="211"/>
      <c r="BB789" s="211"/>
      <c r="BC789" s="211"/>
      <c r="BD789" s="211"/>
      <c r="BE789" s="211"/>
      <c r="BF789" s="211"/>
      <c r="BG789" s="211"/>
    </row>
    <row r="790" spans="1:59" ht="12.75" customHeight="1">
      <c r="A790" s="211"/>
      <c r="B790" s="2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G790" s="211"/>
      <c r="AH790" s="211"/>
      <c r="AI790" s="211"/>
      <c r="AJ790" s="211"/>
      <c r="AK790" s="211"/>
      <c r="AL790" s="211"/>
      <c r="AM790" s="211"/>
      <c r="AN790" s="211"/>
      <c r="AO790" s="211"/>
      <c r="AP790" s="211"/>
      <c r="AQ790" s="211"/>
      <c r="AR790" s="211"/>
      <c r="AS790" s="211"/>
      <c r="AT790" s="211"/>
      <c r="AU790" s="211"/>
      <c r="AV790" s="211"/>
      <c r="AW790" s="211"/>
      <c r="AX790" s="211"/>
      <c r="AY790" s="211"/>
      <c r="AZ790" s="211"/>
      <c r="BA790" s="211"/>
      <c r="BB790" s="211"/>
      <c r="BC790" s="211"/>
      <c r="BD790" s="211"/>
      <c r="BE790" s="211"/>
      <c r="BF790" s="211"/>
      <c r="BG790" s="211"/>
    </row>
    <row r="791" spans="1:59" ht="12.75" customHeight="1">
      <c r="A791" s="211"/>
      <c r="B791" s="2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G791" s="211"/>
      <c r="AH791" s="211"/>
      <c r="AI791" s="211"/>
      <c r="AJ791" s="211"/>
      <c r="AK791" s="211"/>
      <c r="AL791" s="211"/>
      <c r="AM791" s="211"/>
      <c r="AN791" s="211"/>
      <c r="AO791" s="211"/>
      <c r="AP791" s="211"/>
      <c r="AQ791" s="211"/>
      <c r="AR791" s="211"/>
      <c r="AS791" s="211"/>
      <c r="AT791" s="211"/>
      <c r="AU791" s="211"/>
      <c r="AV791" s="211"/>
      <c r="AW791" s="211"/>
      <c r="AX791" s="211"/>
      <c r="AY791" s="211"/>
      <c r="AZ791" s="211"/>
      <c r="BA791" s="211"/>
      <c r="BB791" s="211"/>
      <c r="BC791" s="211"/>
      <c r="BD791" s="211"/>
      <c r="BE791" s="211"/>
      <c r="BF791" s="211"/>
      <c r="BG791" s="211"/>
    </row>
    <row r="792" spans="1:59" ht="12.75" customHeight="1">
      <c r="A792" s="211"/>
      <c r="B792" s="2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G792" s="211"/>
      <c r="AH792" s="211"/>
      <c r="AI792" s="211"/>
      <c r="AJ792" s="211"/>
      <c r="AK792" s="211"/>
      <c r="AL792" s="211"/>
      <c r="AM792" s="211"/>
      <c r="AN792" s="211"/>
      <c r="AO792" s="211"/>
      <c r="AP792" s="211"/>
      <c r="AQ792" s="211"/>
      <c r="AR792" s="211"/>
      <c r="AS792" s="211"/>
      <c r="AT792" s="211"/>
      <c r="AU792" s="211"/>
      <c r="AV792" s="211"/>
      <c r="AW792" s="211"/>
      <c r="AX792" s="211"/>
      <c r="AY792" s="211"/>
      <c r="AZ792" s="211"/>
      <c r="BA792" s="211"/>
      <c r="BB792" s="211"/>
      <c r="BC792" s="211"/>
      <c r="BD792" s="211"/>
      <c r="BE792" s="211"/>
      <c r="BF792" s="211"/>
      <c r="BG792" s="211"/>
    </row>
    <row r="793" spans="1:59" ht="12.75" customHeight="1">
      <c r="A793" s="211"/>
      <c r="B793" s="2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11"/>
      <c r="AK793" s="211"/>
      <c r="AL793" s="211"/>
      <c r="AM793" s="211"/>
      <c r="AN793" s="211"/>
      <c r="AO793" s="211"/>
      <c r="AP793" s="211"/>
      <c r="AQ793" s="211"/>
      <c r="AR793" s="211"/>
      <c r="AS793" s="211"/>
      <c r="AT793" s="211"/>
      <c r="AU793" s="211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</row>
    <row r="794" spans="1:59" ht="12.75" customHeight="1">
      <c r="A794" s="211"/>
      <c r="B794" s="2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G794" s="211"/>
      <c r="AH794" s="211"/>
      <c r="AI794" s="211"/>
      <c r="AJ794" s="211"/>
      <c r="AK794" s="211"/>
      <c r="AL794" s="211"/>
      <c r="AM794" s="211"/>
      <c r="AN794" s="211"/>
      <c r="AO794" s="211"/>
      <c r="AP794" s="211"/>
      <c r="AQ794" s="211"/>
      <c r="AR794" s="211"/>
      <c r="AS794" s="211"/>
      <c r="AT794" s="211"/>
      <c r="AU794" s="211"/>
      <c r="AV794" s="211"/>
      <c r="AW794" s="211"/>
      <c r="AX794" s="211"/>
      <c r="AY794" s="211"/>
      <c r="AZ794" s="211"/>
      <c r="BA794" s="211"/>
      <c r="BB794" s="211"/>
      <c r="BC794" s="211"/>
      <c r="BD794" s="211"/>
      <c r="BE794" s="211"/>
      <c r="BF794" s="211"/>
      <c r="BG794" s="211"/>
    </row>
    <row r="795" spans="1:59" ht="12.75" customHeight="1">
      <c r="A795" s="211"/>
      <c r="B795" s="2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G795" s="211"/>
      <c r="AH795" s="211"/>
      <c r="AI795" s="211"/>
      <c r="AJ795" s="211"/>
      <c r="AK795" s="211"/>
      <c r="AL795" s="211"/>
      <c r="AM795" s="211"/>
      <c r="AN795" s="211"/>
      <c r="AO795" s="211"/>
      <c r="AP795" s="211"/>
      <c r="AQ795" s="211"/>
      <c r="AR795" s="211"/>
      <c r="AS795" s="211"/>
      <c r="AT795" s="211"/>
      <c r="AU795" s="211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  <c r="BF795" s="211"/>
      <c r="BG795" s="211"/>
    </row>
    <row r="796" spans="1:59" ht="12.75" customHeight="1">
      <c r="A796" s="211"/>
      <c r="B796" s="2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G796" s="211"/>
      <c r="AH796" s="211"/>
      <c r="AI796" s="211"/>
      <c r="AJ796" s="211"/>
      <c r="AK796" s="211"/>
      <c r="AL796" s="211"/>
      <c r="AM796" s="211"/>
      <c r="AN796" s="211"/>
      <c r="AO796" s="211"/>
      <c r="AP796" s="211"/>
      <c r="AQ796" s="211"/>
      <c r="AR796" s="211"/>
      <c r="AS796" s="211"/>
      <c r="AT796" s="211"/>
      <c r="AU796" s="211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F796" s="211"/>
      <c r="BG796" s="211"/>
    </row>
    <row r="797" spans="1:59" ht="12.75" customHeight="1">
      <c r="A797" s="211"/>
      <c r="B797" s="2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G797" s="211"/>
      <c r="AH797" s="211"/>
      <c r="AI797" s="211"/>
      <c r="AJ797" s="211"/>
      <c r="AK797" s="211"/>
      <c r="AL797" s="211"/>
      <c r="AM797" s="211"/>
      <c r="AN797" s="211"/>
      <c r="AO797" s="211"/>
      <c r="AP797" s="211"/>
      <c r="AQ797" s="211"/>
      <c r="AR797" s="211"/>
      <c r="AS797" s="211"/>
      <c r="AT797" s="211"/>
      <c r="AU797" s="211"/>
      <c r="AV797" s="211"/>
      <c r="AW797" s="211"/>
      <c r="AX797" s="211"/>
      <c r="AY797" s="211"/>
      <c r="AZ797" s="211"/>
      <c r="BA797" s="211"/>
      <c r="BB797" s="211"/>
      <c r="BC797" s="211"/>
      <c r="BD797" s="211"/>
      <c r="BE797" s="211"/>
      <c r="BF797" s="211"/>
      <c r="BG797" s="211"/>
    </row>
    <row r="798" spans="1:59" ht="12.75" customHeight="1">
      <c r="A798" s="211"/>
      <c r="B798" s="2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G798" s="211"/>
      <c r="AH798" s="211"/>
      <c r="AI798" s="211"/>
      <c r="AJ798" s="211"/>
      <c r="AK798" s="211"/>
      <c r="AL798" s="211"/>
      <c r="AM798" s="211"/>
      <c r="AN798" s="211"/>
      <c r="AO798" s="211"/>
      <c r="AP798" s="211"/>
      <c r="AQ798" s="211"/>
      <c r="AR798" s="211"/>
      <c r="AS798" s="211"/>
      <c r="AT798" s="211"/>
      <c r="AU798" s="211"/>
      <c r="AV798" s="211"/>
      <c r="AW798" s="211"/>
      <c r="AX798" s="211"/>
      <c r="AY798" s="211"/>
      <c r="AZ798" s="211"/>
      <c r="BA798" s="211"/>
      <c r="BB798" s="211"/>
      <c r="BC798" s="211"/>
      <c r="BD798" s="211"/>
      <c r="BE798" s="211"/>
      <c r="BF798" s="211"/>
      <c r="BG798" s="211"/>
    </row>
    <row r="799" spans="1:59" ht="12.75" customHeight="1">
      <c r="A799" s="211"/>
      <c r="B799" s="2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G799" s="211"/>
      <c r="AH799" s="211"/>
      <c r="AI799" s="211"/>
      <c r="AJ799" s="211"/>
      <c r="AK799" s="211"/>
      <c r="AL799" s="211"/>
      <c r="AM799" s="211"/>
      <c r="AN799" s="211"/>
      <c r="AO799" s="211"/>
      <c r="AP799" s="211"/>
      <c r="AQ799" s="211"/>
      <c r="AR799" s="211"/>
      <c r="AS799" s="211"/>
      <c r="AT799" s="211"/>
      <c r="AU799" s="211"/>
      <c r="AV799" s="211"/>
      <c r="AW799" s="211"/>
      <c r="AX799" s="211"/>
      <c r="AY799" s="211"/>
      <c r="AZ799" s="211"/>
      <c r="BA799" s="211"/>
      <c r="BB799" s="211"/>
      <c r="BC799" s="211"/>
      <c r="BD799" s="211"/>
      <c r="BE799" s="211"/>
      <c r="BF799" s="211"/>
      <c r="BG799" s="211"/>
    </row>
    <row r="800" spans="1:59" ht="12.75" customHeight="1">
      <c r="A800" s="211"/>
      <c r="B800" s="2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G800" s="211"/>
      <c r="AH800" s="211"/>
      <c r="AI800" s="211"/>
      <c r="AJ800" s="211"/>
      <c r="AK800" s="211"/>
      <c r="AL800" s="211"/>
      <c r="AM800" s="211"/>
      <c r="AN800" s="211"/>
      <c r="AO800" s="211"/>
      <c r="AP800" s="211"/>
      <c r="AQ800" s="211"/>
      <c r="AR800" s="211"/>
      <c r="AS800" s="211"/>
      <c r="AT800" s="211"/>
      <c r="AU800" s="211"/>
      <c r="AV800" s="211"/>
      <c r="AW800" s="211"/>
      <c r="AX800" s="211"/>
      <c r="AY800" s="211"/>
      <c r="AZ800" s="211"/>
      <c r="BA800" s="211"/>
      <c r="BB800" s="211"/>
      <c r="BC800" s="211"/>
      <c r="BD800" s="211"/>
      <c r="BE800" s="211"/>
      <c r="BF800" s="211"/>
      <c r="BG800" s="211"/>
    </row>
    <row r="801" spans="1:59" ht="12.75" customHeight="1">
      <c r="A801" s="211"/>
      <c r="B801" s="2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G801" s="211"/>
      <c r="AH801" s="211"/>
      <c r="AI801" s="211"/>
      <c r="AJ801" s="211"/>
      <c r="AK801" s="211"/>
      <c r="AL801" s="211"/>
      <c r="AM801" s="211"/>
      <c r="AN801" s="211"/>
      <c r="AO801" s="211"/>
      <c r="AP801" s="211"/>
      <c r="AQ801" s="211"/>
      <c r="AR801" s="211"/>
      <c r="AS801" s="211"/>
      <c r="AT801" s="211"/>
      <c r="AU801" s="211"/>
      <c r="AV801" s="211"/>
      <c r="AW801" s="211"/>
      <c r="AX801" s="211"/>
      <c r="AY801" s="211"/>
      <c r="AZ801" s="211"/>
      <c r="BA801" s="211"/>
      <c r="BB801" s="211"/>
      <c r="BC801" s="211"/>
      <c r="BD801" s="211"/>
      <c r="BE801" s="211"/>
      <c r="BF801" s="211"/>
      <c r="BG801" s="211"/>
    </row>
    <row r="802" spans="1:59" ht="12.75" customHeight="1">
      <c r="A802" s="211"/>
      <c r="B802" s="2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G802" s="211"/>
      <c r="AH802" s="211"/>
      <c r="AI802" s="211"/>
      <c r="AJ802" s="211"/>
      <c r="AK802" s="211"/>
      <c r="AL802" s="211"/>
      <c r="AM802" s="211"/>
      <c r="AN802" s="211"/>
      <c r="AO802" s="211"/>
      <c r="AP802" s="211"/>
      <c r="AQ802" s="211"/>
      <c r="AR802" s="211"/>
      <c r="AS802" s="211"/>
      <c r="AT802" s="211"/>
      <c r="AU802" s="211"/>
      <c r="AV802" s="211"/>
      <c r="AW802" s="211"/>
      <c r="AX802" s="211"/>
      <c r="AY802" s="211"/>
      <c r="AZ802" s="211"/>
      <c r="BA802" s="211"/>
      <c r="BB802" s="211"/>
      <c r="BC802" s="211"/>
      <c r="BD802" s="211"/>
      <c r="BE802" s="211"/>
      <c r="BF802" s="211"/>
      <c r="BG802" s="211"/>
    </row>
    <row r="803" spans="1:59" ht="12.75" customHeight="1">
      <c r="A803" s="211"/>
      <c r="B803" s="2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G803" s="211"/>
      <c r="AH803" s="211"/>
      <c r="AI803" s="211"/>
      <c r="AJ803" s="211"/>
      <c r="AK803" s="211"/>
      <c r="AL803" s="211"/>
      <c r="AM803" s="211"/>
      <c r="AN803" s="211"/>
      <c r="AO803" s="211"/>
      <c r="AP803" s="211"/>
      <c r="AQ803" s="211"/>
      <c r="AR803" s="211"/>
      <c r="AS803" s="211"/>
      <c r="AT803" s="211"/>
      <c r="AU803" s="211"/>
      <c r="AV803" s="211"/>
      <c r="AW803" s="211"/>
      <c r="AX803" s="211"/>
      <c r="AY803" s="211"/>
      <c r="AZ803" s="211"/>
      <c r="BA803" s="211"/>
      <c r="BB803" s="211"/>
      <c r="BC803" s="211"/>
      <c r="BD803" s="211"/>
      <c r="BE803" s="211"/>
      <c r="BF803" s="211"/>
      <c r="BG803" s="211"/>
    </row>
    <row r="804" spans="1:59" ht="12.75" customHeight="1">
      <c r="A804" s="211"/>
      <c r="B804" s="2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G804" s="211"/>
      <c r="AH804" s="211"/>
      <c r="AI804" s="211"/>
      <c r="AJ804" s="211"/>
      <c r="AK804" s="211"/>
      <c r="AL804" s="211"/>
      <c r="AM804" s="211"/>
      <c r="AN804" s="211"/>
      <c r="AO804" s="211"/>
      <c r="AP804" s="211"/>
      <c r="AQ804" s="211"/>
      <c r="AR804" s="211"/>
      <c r="AS804" s="211"/>
      <c r="AT804" s="211"/>
      <c r="AU804" s="211"/>
      <c r="AV804" s="211"/>
      <c r="AW804" s="211"/>
      <c r="AX804" s="211"/>
      <c r="AY804" s="211"/>
      <c r="AZ804" s="211"/>
      <c r="BA804" s="211"/>
      <c r="BB804" s="211"/>
      <c r="BC804" s="211"/>
      <c r="BD804" s="211"/>
      <c r="BE804" s="211"/>
      <c r="BF804" s="211"/>
      <c r="BG804" s="211"/>
    </row>
    <row r="805" spans="1:59" ht="12.75" customHeight="1">
      <c r="A805" s="211"/>
      <c r="B805" s="2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G805" s="211"/>
      <c r="AH805" s="211"/>
      <c r="AI805" s="211"/>
      <c r="AJ805" s="211"/>
      <c r="AK805" s="211"/>
      <c r="AL805" s="211"/>
      <c r="AM805" s="211"/>
      <c r="AN805" s="211"/>
      <c r="AO805" s="211"/>
      <c r="AP805" s="211"/>
      <c r="AQ805" s="211"/>
      <c r="AR805" s="211"/>
      <c r="AS805" s="211"/>
      <c r="AT805" s="211"/>
      <c r="AU805" s="211"/>
      <c r="AV805" s="211"/>
      <c r="AW805" s="211"/>
      <c r="AX805" s="211"/>
      <c r="AY805" s="211"/>
      <c r="AZ805" s="211"/>
      <c r="BA805" s="211"/>
      <c r="BB805" s="211"/>
      <c r="BC805" s="211"/>
      <c r="BD805" s="211"/>
      <c r="BE805" s="211"/>
      <c r="BF805" s="211"/>
      <c r="BG805" s="211"/>
    </row>
    <row r="806" spans="1:59" ht="12.75" customHeight="1">
      <c r="A806" s="211"/>
      <c r="B806" s="2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G806" s="211"/>
      <c r="AH806" s="211"/>
      <c r="AI806" s="211"/>
      <c r="AJ806" s="211"/>
      <c r="AK806" s="211"/>
      <c r="AL806" s="211"/>
      <c r="AM806" s="211"/>
      <c r="AN806" s="211"/>
      <c r="AO806" s="211"/>
      <c r="AP806" s="211"/>
      <c r="AQ806" s="211"/>
      <c r="AR806" s="211"/>
      <c r="AS806" s="211"/>
      <c r="AT806" s="211"/>
      <c r="AU806" s="211"/>
      <c r="AV806" s="211"/>
      <c r="AW806" s="211"/>
      <c r="AX806" s="211"/>
      <c r="AY806" s="211"/>
      <c r="AZ806" s="211"/>
      <c r="BA806" s="211"/>
      <c r="BB806" s="211"/>
      <c r="BC806" s="211"/>
      <c r="BD806" s="211"/>
      <c r="BE806" s="211"/>
      <c r="BF806" s="211"/>
      <c r="BG806" s="211"/>
    </row>
    <row r="807" spans="1:59" ht="12.75" customHeight="1">
      <c r="A807" s="211"/>
      <c r="B807" s="2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G807" s="211"/>
      <c r="AH807" s="211"/>
      <c r="AI807" s="211"/>
      <c r="AJ807" s="211"/>
      <c r="AK807" s="211"/>
      <c r="AL807" s="211"/>
      <c r="AM807" s="211"/>
      <c r="AN807" s="211"/>
      <c r="AO807" s="211"/>
      <c r="AP807" s="211"/>
      <c r="AQ807" s="211"/>
      <c r="AR807" s="211"/>
      <c r="AS807" s="211"/>
      <c r="AT807" s="211"/>
      <c r="AU807" s="211"/>
      <c r="AV807" s="211"/>
      <c r="AW807" s="211"/>
      <c r="AX807" s="211"/>
      <c r="AY807" s="211"/>
      <c r="AZ807" s="211"/>
      <c r="BA807" s="211"/>
      <c r="BB807" s="211"/>
      <c r="BC807" s="211"/>
      <c r="BD807" s="211"/>
      <c r="BE807" s="211"/>
      <c r="BF807" s="211"/>
      <c r="BG807" s="211"/>
    </row>
    <row r="808" spans="1:59" ht="12.75" customHeight="1">
      <c r="A808" s="211"/>
      <c r="B808" s="2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G808" s="211"/>
      <c r="AH808" s="211"/>
      <c r="AI808" s="211"/>
      <c r="AJ808" s="211"/>
      <c r="AK808" s="211"/>
      <c r="AL808" s="211"/>
      <c r="AM808" s="211"/>
      <c r="AN808" s="211"/>
      <c r="AO808" s="211"/>
      <c r="AP808" s="211"/>
      <c r="AQ808" s="211"/>
      <c r="AR808" s="211"/>
      <c r="AS808" s="211"/>
      <c r="AT808" s="211"/>
      <c r="AU808" s="211"/>
      <c r="AV808" s="211"/>
      <c r="AW808" s="211"/>
      <c r="AX808" s="211"/>
      <c r="AY808" s="211"/>
      <c r="AZ808" s="211"/>
      <c r="BA808" s="211"/>
      <c r="BB808" s="211"/>
      <c r="BC808" s="211"/>
      <c r="BD808" s="211"/>
      <c r="BE808" s="211"/>
      <c r="BF808" s="211"/>
      <c r="BG808" s="211"/>
    </row>
    <row r="809" spans="1:59" ht="12.75" customHeight="1">
      <c r="A809" s="211"/>
      <c r="B809" s="2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G809" s="211"/>
      <c r="AH809" s="211"/>
      <c r="AI809" s="211"/>
      <c r="AJ809" s="211"/>
      <c r="AK809" s="211"/>
      <c r="AL809" s="211"/>
      <c r="AM809" s="211"/>
      <c r="AN809" s="211"/>
      <c r="AO809" s="211"/>
      <c r="AP809" s="211"/>
      <c r="AQ809" s="211"/>
      <c r="AR809" s="211"/>
      <c r="AS809" s="211"/>
      <c r="AT809" s="211"/>
      <c r="AU809" s="211"/>
      <c r="AV809" s="211"/>
      <c r="AW809" s="211"/>
      <c r="AX809" s="211"/>
      <c r="AY809" s="211"/>
      <c r="AZ809" s="211"/>
      <c r="BA809" s="211"/>
      <c r="BB809" s="211"/>
      <c r="BC809" s="211"/>
      <c r="BD809" s="211"/>
      <c r="BE809" s="211"/>
      <c r="BF809" s="211"/>
      <c r="BG809" s="211"/>
    </row>
    <row r="810" spans="1:59" ht="12.75" customHeight="1">
      <c r="A810" s="211"/>
      <c r="B810" s="2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G810" s="211"/>
      <c r="AH810" s="211"/>
      <c r="AI810" s="211"/>
      <c r="AJ810" s="211"/>
      <c r="AK810" s="211"/>
      <c r="AL810" s="211"/>
      <c r="AM810" s="211"/>
      <c r="AN810" s="211"/>
      <c r="AO810" s="211"/>
      <c r="AP810" s="211"/>
      <c r="AQ810" s="211"/>
      <c r="AR810" s="211"/>
      <c r="AS810" s="211"/>
      <c r="AT810" s="211"/>
      <c r="AU810" s="211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F810" s="211"/>
      <c r="BG810" s="211"/>
    </row>
    <row r="811" spans="1:59" ht="12.75" customHeight="1">
      <c r="A811" s="211"/>
      <c r="B811" s="2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G811" s="211"/>
      <c r="AH811" s="211"/>
      <c r="AI811" s="211"/>
      <c r="AJ811" s="211"/>
      <c r="AK811" s="211"/>
      <c r="AL811" s="211"/>
      <c r="AM811" s="211"/>
      <c r="AN811" s="211"/>
      <c r="AO811" s="211"/>
      <c r="AP811" s="211"/>
      <c r="AQ811" s="211"/>
      <c r="AR811" s="211"/>
      <c r="AS811" s="211"/>
      <c r="AT811" s="211"/>
      <c r="AU811" s="211"/>
      <c r="AV811" s="211"/>
      <c r="AW811" s="211"/>
      <c r="AX811" s="211"/>
      <c r="AY811" s="211"/>
      <c r="AZ811" s="211"/>
      <c r="BA811" s="211"/>
      <c r="BB811" s="211"/>
      <c r="BC811" s="211"/>
      <c r="BD811" s="211"/>
      <c r="BE811" s="211"/>
      <c r="BF811" s="211"/>
      <c r="BG811" s="211"/>
    </row>
    <row r="812" spans="1:59" ht="12.75" customHeight="1">
      <c r="A812" s="211"/>
      <c r="B812" s="2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G812" s="211"/>
      <c r="AH812" s="211"/>
      <c r="AI812" s="211"/>
      <c r="AJ812" s="211"/>
      <c r="AK812" s="211"/>
      <c r="AL812" s="211"/>
      <c r="AM812" s="211"/>
      <c r="AN812" s="211"/>
      <c r="AO812" s="211"/>
      <c r="AP812" s="211"/>
      <c r="AQ812" s="211"/>
      <c r="AR812" s="211"/>
      <c r="AS812" s="211"/>
      <c r="AT812" s="211"/>
      <c r="AU812" s="211"/>
      <c r="AV812" s="211"/>
      <c r="AW812" s="211"/>
      <c r="AX812" s="211"/>
      <c r="AY812" s="211"/>
      <c r="AZ812" s="211"/>
      <c r="BA812" s="211"/>
      <c r="BB812" s="211"/>
      <c r="BC812" s="211"/>
      <c r="BD812" s="211"/>
      <c r="BE812" s="211"/>
      <c r="BF812" s="211"/>
      <c r="BG812" s="211"/>
    </row>
    <row r="813" spans="1:59" ht="12.75" customHeight="1">
      <c r="A813" s="211"/>
      <c r="B813" s="2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1"/>
      <c r="AT813" s="211"/>
      <c r="AU813" s="211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</row>
    <row r="814" spans="1:59" ht="12.75" customHeight="1">
      <c r="A814" s="211"/>
      <c r="B814" s="2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</row>
    <row r="815" spans="1:59" ht="12.75" customHeight="1">
      <c r="A815" s="211"/>
      <c r="B815" s="2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</row>
    <row r="816" spans="1:59" ht="12.75" customHeight="1">
      <c r="A816" s="211"/>
      <c r="B816" s="2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1"/>
      <c r="AT816" s="211"/>
      <c r="AU816" s="211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</row>
    <row r="817" spans="1:59" ht="12.75" customHeight="1">
      <c r="A817" s="211"/>
      <c r="B817" s="2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</row>
    <row r="818" spans="1:59" ht="12.75" customHeight="1">
      <c r="A818" s="211"/>
      <c r="B818" s="2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11"/>
      <c r="AT818" s="211"/>
      <c r="AU818" s="211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</row>
    <row r="819" spans="1:59" ht="12.75" customHeight="1">
      <c r="A819" s="211"/>
      <c r="B819" s="2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G819" s="211"/>
      <c r="AH819" s="211"/>
      <c r="AI819" s="211"/>
      <c r="AJ819" s="211"/>
      <c r="AK819" s="211"/>
      <c r="AL819" s="211"/>
      <c r="AM819" s="211"/>
      <c r="AN819" s="211"/>
      <c r="AO819" s="211"/>
      <c r="AP819" s="211"/>
      <c r="AQ819" s="211"/>
      <c r="AR819" s="211"/>
      <c r="AS819" s="211"/>
      <c r="AT819" s="211"/>
      <c r="AU819" s="211"/>
      <c r="AV819" s="211"/>
      <c r="AW819" s="211"/>
      <c r="AX819" s="211"/>
      <c r="AY819" s="211"/>
      <c r="AZ819" s="211"/>
      <c r="BA819" s="211"/>
      <c r="BB819" s="211"/>
      <c r="BC819" s="211"/>
      <c r="BD819" s="211"/>
      <c r="BE819" s="211"/>
      <c r="BF819" s="211"/>
      <c r="BG819" s="211"/>
    </row>
    <row r="820" spans="1:59" ht="12.75" customHeight="1">
      <c r="A820" s="211"/>
      <c r="B820" s="2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11"/>
      <c r="AT820" s="211"/>
      <c r="AU820" s="211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  <c r="BF820" s="211"/>
      <c r="BG820" s="211"/>
    </row>
    <row r="821" spans="1:59" ht="12.75" customHeight="1">
      <c r="A821" s="211"/>
      <c r="B821" s="2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G821" s="211"/>
      <c r="AH821" s="211"/>
      <c r="AI821" s="211"/>
      <c r="AJ821" s="211"/>
      <c r="AK821" s="211"/>
      <c r="AL821" s="211"/>
      <c r="AM821" s="211"/>
      <c r="AN821" s="211"/>
      <c r="AO821" s="211"/>
      <c r="AP821" s="211"/>
      <c r="AQ821" s="211"/>
      <c r="AR821" s="211"/>
      <c r="AS821" s="211"/>
      <c r="AT821" s="211"/>
      <c r="AU821" s="211"/>
      <c r="AV821" s="211"/>
      <c r="AW821" s="211"/>
      <c r="AX821" s="211"/>
      <c r="AY821" s="211"/>
      <c r="AZ821" s="211"/>
      <c r="BA821" s="211"/>
      <c r="BB821" s="211"/>
      <c r="BC821" s="211"/>
      <c r="BD821" s="211"/>
      <c r="BE821" s="211"/>
      <c r="BF821" s="211"/>
      <c r="BG821" s="211"/>
    </row>
    <row r="822" spans="1:59" ht="12.75" customHeight="1">
      <c r="A822" s="211"/>
      <c r="B822" s="2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G822" s="211"/>
      <c r="AH822" s="211"/>
      <c r="AI822" s="211"/>
      <c r="AJ822" s="211"/>
      <c r="AK822" s="211"/>
      <c r="AL822" s="211"/>
      <c r="AM822" s="211"/>
      <c r="AN822" s="211"/>
      <c r="AO822" s="211"/>
      <c r="AP822" s="211"/>
      <c r="AQ822" s="211"/>
      <c r="AR822" s="211"/>
      <c r="AS822" s="211"/>
      <c r="AT822" s="211"/>
      <c r="AU822" s="211"/>
      <c r="AV822" s="211"/>
      <c r="AW822" s="211"/>
      <c r="AX822" s="211"/>
      <c r="AY822" s="211"/>
      <c r="AZ822" s="211"/>
      <c r="BA822" s="211"/>
      <c r="BB822" s="211"/>
      <c r="BC822" s="211"/>
      <c r="BD822" s="211"/>
      <c r="BE822" s="211"/>
      <c r="BF822" s="211"/>
      <c r="BG822" s="211"/>
    </row>
    <row r="823" spans="1:59" ht="12.75" customHeight="1">
      <c r="A823" s="211"/>
      <c r="B823" s="2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G823" s="211"/>
      <c r="AH823" s="211"/>
      <c r="AI823" s="211"/>
      <c r="AJ823" s="211"/>
      <c r="AK823" s="211"/>
      <c r="AL823" s="211"/>
      <c r="AM823" s="211"/>
      <c r="AN823" s="211"/>
      <c r="AO823" s="211"/>
      <c r="AP823" s="211"/>
      <c r="AQ823" s="211"/>
      <c r="AR823" s="211"/>
      <c r="AS823" s="211"/>
      <c r="AT823" s="211"/>
      <c r="AU823" s="211"/>
      <c r="AV823" s="211"/>
      <c r="AW823" s="211"/>
      <c r="AX823" s="211"/>
      <c r="AY823" s="211"/>
      <c r="AZ823" s="211"/>
      <c r="BA823" s="211"/>
      <c r="BB823" s="211"/>
      <c r="BC823" s="211"/>
      <c r="BD823" s="211"/>
      <c r="BE823" s="211"/>
      <c r="BF823" s="211"/>
      <c r="BG823" s="211"/>
    </row>
    <row r="824" spans="1:59" ht="12.75" customHeight="1">
      <c r="A824" s="211"/>
      <c r="B824" s="2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G824" s="211"/>
      <c r="AH824" s="211"/>
      <c r="AI824" s="211"/>
      <c r="AJ824" s="211"/>
      <c r="AK824" s="211"/>
      <c r="AL824" s="211"/>
      <c r="AM824" s="211"/>
      <c r="AN824" s="211"/>
      <c r="AO824" s="211"/>
      <c r="AP824" s="211"/>
      <c r="AQ824" s="211"/>
      <c r="AR824" s="211"/>
      <c r="AS824" s="211"/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1"/>
    </row>
    <row r="825" spans="1:59" ht="12.75" customHeight="1">
      <c r="A825" s="211"/>
      <c r="B825" s="2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G825" s="211"/>
      <c r="AH825" s="211"/>
      <c r="AI825" s="211"/>
      <c r="AJ825" s="211"/>
      <c r="AK825" s="211"/>
      <c r="AL825" s="211"/>
      <c r="AM825" s="211"/>
      <c r="AN825" s="211"/>
      <c r="AO825" s="211"/>
      <c r="AP825" s="211"/>
      <c r="AQ825" s="211"/>
      <c r="AR825" s="211"/>
      <c r="AS825" s="211"/>
      <c r="AT825" s="211"/>
      <c r="AU825" s="211"/>
      <c r="AV825" s="211"/>
      <c r="AW825" s="211"/>
      <c r="AX825" s="211"/>
      <c r="AY825" s="211"/>
      <c r="AZ825" s="211"/>
      <c r="BA825" s="211"/>
      <c r="BB825" s="211"/>
      <c r="BC825" s="211"/>
      <c r="BD825" s="211"/>
      <c r="BE825" s="211"/>
      <c r="BF825" s="211"/>
      <c r="BG825" s="211"/>
    </row>
    <row r="826" spans="1:59" ht="12.75" customHeight="1">
      <c r="A826" s="211"/>
      <c r="B826" s="2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G826" s="211"/>
      <c r="AH826" s="211"/>
      <c r="AI826" s="211"/>
      <c r="AJ826" s="211"/>
      <c r="AK826" s="211"/>
      <c r="AL826" s="211"/>
      <c r="AM826" s="211"/>
      <c r="AN826" s="211"/>
      <c r="AO826" s="211"/>
      <c r="AP826" s="211"/>
      <c r="AQ826" s="211"/>
      <c r="AR826" s="211"/>
      <c r="AS826" s="211"/>
      <c r="AT826" s="211"/>
      <c r="AU826" s="211"/>
      <c r="AV826" s="211"/>
      <c r="AW826" s="211"/>
      <c r="AX826" s="211"/>
      <c r="AY826" s="211"/>
      <c r="AZ826" s="211"/>
      <c r="BA826" s="211"/>
      <c r="BB826" s="211"/>
      <c r="BC826" s="211"/>
      <c r="BD826" s="211"/>
      <c r="BE826" s="211"/>
      <c r="BF826" s="211"/>
      <c r="BG826" s="211"/>
    </row>
    <row r="827" spans="1:59" ht="12.75" customHeight="1">
      <c r="A827" s="211"/>
      <c r="B827" s="2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G827" s="211"/>
      <c r="AH827" s="211"/>
      <c r="AI827" s="211"/>
      <c r="AJ827" s="211"/>
      <c r="AK827" s="211"/>
      <c r="AL827" s="211"/>
      <c r="AM827" s="211"/>
      <c r="AN827" s="211"/>
      <c r="AO827" s="211"/>
      <c r="AP827" s="211"/>
      <c r="AQ827" s="211"/>
      <c r="AR827" s="211"/>
      <c r="AS827" s="211"/>
      <c r="AT827" s="211"/>
      <c r="AU827" s="211"/>
      <c r="AV827" s="211"/>
      <c r="AW827" s="211"/>
      <c r="AX827" s="211"/>
      <c r="AY827" s="211"/>
      <c r="AZ827" s="211"/>
      <c r="BA827" s="211"/>
      <c r="BB827" s="211"/>
      <c r="BC827" s="211"/>
      <c r="BD827" s="211"/>
      <c r="BE827" s="211"/>
      <c r="BF827" s="211"/>
      <c r="BG827" s="211"/>
    </row>
    <row r="828" spans="1:59" ht="12.75" customHeight="1">
      <c r="A828" s="211"/>
      <c r="B828" s="2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G828" s="211"/>
      <c r="AH828" s="211"/>
      <c r="AI828" s="211"/>
      <c r="AJ828" s="211"/>
      <c r="AK828" s="211"/>
      <c r="AL828" s="211"/>
      <c r="AM828" s="211"/>
      <c r="AN828" s="211"/>
      <c r="AO828" s="211"/>
      <c r="AP828" s="211"/>
      <c r="AQ828" s="211"/>
      <c r="AR828" s="211"/>
      <c r="AS828" s="211"/>
      <c r="AT828" s="211"/>
      <c r="AU828" s="211"/>
      <c r="AV828" s="211"/>
      <c r="AW828" s="211"/>
      <c r="AX828" s="211"/>
      <c r="AY828" s="211"/>
      <c r="AZ828" s="211"/>
      <c r="BA828" s="211"/>
      <c r="BB828" s="211"/>
      <c r="BC828" s="211"/>
      <c r="BD828" s="211"/>
      <c r="BE828" s="211"/>
      <c r="BF828" s="211"/>
      <c r="BG828" s="211"/>
    </row>
    <row r="829" spans="1:59" ht="12.75" customHeight="1">
      <c r="A829" s="211"/>
      <c r="B829" s="2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G829" s="211"/>
      <c r="AH829" s="211"/>
      <c r="AI829" s="211"/>
      <c r="AJ829" s="211"/>
      <c r="AK829" s="211"/>
      <c r="AL829" s="211"/>
      <c r="AM829" s="211"/>
      <c r="AN829" s="211"/>
      <c r="AO829" s="211"/>
      <c r="AP829" s="211"/>
      <c r="AQ829" s="211"/>
      <c r="AR829" s="211"/>
      <c r="AS829" s="211"/>
      <c r="AT829" s="211"/>
      <c r="AU829" s="211"/>
      <c r="AV829" s="211"/>
      <c r="AW829" s="211"/>
      <c r="AX829" s="211"/>
      <c r="AY829" s="211"/>
      <c r="AZ829" s="211"/>
      <c r="BA829" s="211"/>
      <c r="BB829" s="211"/>
      <c r="BC829" s="211"/>
      <c r="BD829" s="211"/>
      <c r="BE829" s="211"/>
      <c r="BF829" s="211"/>
      <c r="BG829" s="211"/>
    </row>
    <row r="830" spans="1:59" ht="12.75" customHeight="1">
      <c r="A830" s="211"/>
      <c r="B830" s="2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G830" s="211"/>
      <c r="AH830" s="211"/>
      <c r="AI830" s="211"/>
      <c r="AJ830" s="211"/>
      <c r="AK830" s="211"/>
      <c r="AL830" s="211"/>
      <c r="AM830" s="211"/>
      <c r="AN830" s="211"/>
      <c r="AO830" s="211"/>
      <c r="AP830" s="211"/>
      <c r="AQ830" s="211"/>
      <c r="AR830" s="211"/>
      <c r="AS830" s="211"/>
      <c r="AT830" s="211"/>
      <c r="AU830" s="211"/>
      <c r="AV830" s="211"/>
      <c r="AW830" s="211"/>
      <c r="AX830" s="211"/>
      <c r="AY830" s="211"/>
      <c r="AZ830" s="211"/>
      <c r="BA830" s="211"/>
      <c r="BB830" s="211"/>
      <c r="BC830" s="211"/>
      <c r="BD830" s="211"/>
      <c r="BE830" s="211"/>
      <c r="BF830" s="211"/>
      <c r="BG830" s="211"/>
    </row>
    <row r="831" spans="1:59" ht="12.75" customHeight="1">
      <c r="A831" s="211"/>
      <c r="B831" s="2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G831" s="211"/>
      <c r="AH831" s="211"/>
      <c r="AI831" s="211"/>
      <c r="AJ831" s="211"/>
      <c r="AK831" s="211"/>
      <c r="AL831" s="211"/>
      <c r="AM831" s="211"/>
      <c r="AN831" s="211"/>
      <c r="AO831" s="211"/>
      <c r="AP831" s="211"/>
      <c r="AQ831" s="211"/>
      <c r="AR831" s="211"/>
      <c r="AS831" s="211"/>
      <c r="AT831" s="211"/>
      <c r="AU831" s="211"/>
      <c r="AV831" s="211"/>
      <c r="AW831" s="211"/>
      <c r="AX831" s="211"/>
      <c r="AY831" s="211"/>
      <c r="AZ831" s="211"/>
      <c r="BA831" s="211"/>
      <c r="BB831" s="211"/>
      <c r="BC831" s="211"/>
      <c r="BD831" s="211"/>
      <c r="BE831" s="211"/>
      <c r="BF831" s="211"/>
      <c r="BG831" s="211"/>
    </row>
    <row r="832" spans="1:59" ht="12.75" customHeight="1">
      <c r="A832" s="211"/>
      <c r="B832" s="2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G832" s="211"/>
      <c r="AH832" s="211"/>
      <c r="AI832" s="211"/>
      <c r="AJ832" s="211"/>
      <c r="AK832" s="211"/>
      <c r="AL832" s="211"/>
      <c r="AM832" s="211"/>
      <c r="AN832" s="211"/>
      <c r="AO832" s="211"/>
      <c r="AP832" s="211"/>
      <c r="AQ832" s="211"/>
      <c r="AR832" s="211"/>
      <c r="AS832" s="211"/>
      <c r="AT832" s="211"/>
      <c r="AU832" s="211"/>
      <c r="AV832" s="211"/>
      <c r="AW832" s="211"/>
      <c r="AX832" s="211"/>
      <c r="AY832" s="211"/>
      <c r="AZ832" s="211"/>
      <c r="BA832" s="211"/>
      <c r="BB832" s="211"/>
      <c r="BC832" s="211"/>
      <c r="BD832" s="211"/>
      <c r="BE832" s="211"/>
      <c r="BF832" s="211"/>
      <c r="BG832" s="211"/>
    </row>
    <row r="833" spans="1:59" ht="12.75" customHeight="1">
      <c r="A833" s="211"/>
      <c r="B833" s="2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G833" s="211"/>
      <c r="AH833" s="211"/>
      <c r="AI833" s="211"/>
      <c r="AJ833" s="211"/>
      <c r="AK833" s="211"/>
      <c r="AL833" s="211"/>
      <c r="AM833" s="211"/>
      <c r="AN833" s="211"/>
      <c r="AO833" s="211"/>
      <c r="AP833" s="211"/>
      <c r="AQ833" s="211"/>
      <c r="AR833" s="211"/>
      <c r="AS833" s="211"/>
      <c r="AT833" s="211"/>
      <c r="AU833" s="211"/>
      <c r="AV833" s="211"/>
      <c r="AW833" s="211"/>
      <c r="AX833" s="211"/>
      <c r="AY833" s="211"/>
      <c r="AZ833" s="211"/>
      <c r="BA833" s="211"/>
      <c r="BB833" s="211"/>
      <c r="BC833" s="211"/>
      <c r="BD833" s="211"/>
      <c r="BE833" s="211"/>
      <c r="BF833" s="211"/>
      <c r="BG833" s="211"/>
    </row>
    <row r="834" spans="1:59" ht="12.75" customHeight="1">
      <c r="A834" s="211"/>
      <c r="B834" s="2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G834" s="211"/>
      <c r="AH834" s="211"/>
      <c r="AI834" s="211"/>
      <c r="AJ834" s="211"/>
      <c r="AK834" s="211"/>
      <c r="AL834" s="211"/>
      <c r="AM834" s="211"/>
      <c r="AN834" s="211"/>
      <c r="AO834" s="211"/>
      <c r="AP834" s="211"/>
      <c r="AQ834" s="211"/>
      <c r="AR834" s="211"/>
      <c r="AS834" s="211"/>
      <c r="AT834" s="211"/>
      <c r="AU834" s="211"/>
      <c r="AV834" s="211"/>
      <c r="AW834" s="211"/>
      <c r="AX834" s="211"/>
      <c r="AY834" s="211"/>
      <c r="AZ834" s="211"/>
      <c r="BA834" s="211"/>
      <c r="BB834" s="211"/>
      <c r="BC834" s="211"/>
      <c r="BD834" s="211"/>
      <c r="BE834" s="211"/>
      <c r="BF834" s="211"/>
      <c r="BG834" s="211"/>
    </row>
    <row r="835" spans="1:59" ht="12.75" customHeight="1">
      <c r="A835" s="211"/>
      <c r="B835" s="2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G835" s="211"/>
      <c r="AH835" s="211"/>
      <c r="AI835" s="211"/>
      <c r="AJ835" s="211"/>
      <c r="AK835" s="211"/>
      <c r="AL835" s="211"/>
      <c r="AM835" s="211"/>
      <c r="AN835" s="211"/>
      <c r="AO835" s="211"/>
      <c r="AP835" s="211"/>
      <c r="AQ835" s="211"/>
      <c r="AR835" s="211"/>
      <c r="AS835" s="211"/>
      <c r="AT835" s="211"/>
      <c r="AU835" s="211"/>
      <c r="AV835" s="211"/>
      <c r="AW835" s="211"/>
      <c r="AX835" s="211"/>
      <c r="AY835" s="211"/>
      <c r="AZ835" s="211"/>
      <c r="BA835" s="211"/>
      <c r="BB835" s="211"/>
      <c r="BC835" s="211"/>
      <c r="BD835" s="211"/>
      <c r="BE835" s="211"/>
      <c r="BF835" s="211"/>
      <c r="BG835" s="211"/>
    </row>
    <row r="836" spans="1:59" ht="12.75" customHeight="1">
      <c r="A836" s="211"/>
      <c r="B836" s="2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G836" s="211"/>
      <c r="AH836" s="211"/>
      <c r="AI836" s="211"/>
      <c r="AJ836" s="211"/>
      <c r="AK836" s="211"/>
      <c r="AL836" s="211"/>
      <c r="AM836" s="211"/>
      <c r="AN836" s="211"/>
      <c r="AO836" s="211"/>
      <c r="AP836" s="211"/>
      <c r="AQ836" s="211"/>
      <c r="AR836" s="211"/>
      <c r="AS836" s="211"/>
      <c r="AT836" s="211"/>
      <c r="AU836" s="211"/>
      <c r="AV836" s="211"/>
      <c r="AW836" s="211"/>
      <c r="AX836" s="211"/>
      <c r="AY836" s="211"/>
      <c r="AZ836" s="211"/>
      <c r="BA836" s="211"/>
      <c r="BB836" s="211"/>
      <c r="BC836" s="211"/>
      <c r="BD836" s="211"/>
      <c r="BE836" s="211"/>
      <c r="BF836" s="211"/>
      <c r="BG836" s="211"/>
    </row>
    <row r="837" spans="1:59" ht="12.75" customHeight="1">
      <c r="A837" s="211"/>
      <c r="B837" s="2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G837" s="211"/>
      <c r="AH837" s="211"/>
      <c r="AI837" s="211"/>
      <c r="AJ837" s="211"/>
      <c r="AK837" s="211"/>
      <c r="AL837" s="211"/>
      <c r="AM837" s="211"/>
      <c r="AN837" s="211"/>
      <c r="AO837" s="211"/>
      <c r="AP837" s="211"/>
      <c r="AQ837" s="211"/>
      <c r="AR837" s="211"/>
      <c r="AS837" s="211"/>
      <c r="AT837" s="211"/>
      <c r="AU837" s="211"/>
      <c r="AV837" s="211"/>
      <c r="AW837" s="211"/>
      <c r="AX837" s="211"/>
      <c r="AY837" s="211"/>
      <c r="AZ837" s="211"/>
      <c r="BA837" s="211"/>
      <c r="BB837" s="211"/>
      <c r="BC837" s="211"/>
      <c r="BD837" s="211"/>
      <c r="BE837" s="211"/>
      <c r="BF837" s="211"/>
      <c r="BG837" s="211"/>
    </row>
    <row r="838" spans="1:59" ht="12.75" customHeight="1">
      <c r="A838" s="211"/>
      <c r="B838" s="2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G838" s="211"/>
      <c r="AH838" s="211"/>
      <c r="AI838" s="211"/>
      <c r="AJ838" s="211"/>
      <c r="AK838" s="211"/>
      <c r="AL838" s="211"/>
      <c r="AM838" s="211"/>
      <c r="AN838" s="211"/>
      <c r="AO838" s="211"/>
      <c r="AP838" s="211"/>
      <c r="AQ838" s="211"/>
      <c r="AR838" s="211"/>
      <c r="AS838" s="211"/>
      <c r="AT838" s="211"/>
      <c r="AU838" s="211"/>
      <c r="AV838" s="211"/>
      <c r="AW838" s="211"/>
      <c r="AX838" s="211"/>
      <c r="AY838" s="211"/>
      <c r="AZ838" s="211"/>
      <c r="BA838" s="211"/>
      <c r="BB838" s="211"/>
      <c r="BC838" s="211"/>
      <c r="BD838" s="211"/>
      <c r="BE838" s="211"/>
      <c r="BF838" s="211"/>
      <c r="BG838" s="211"/>
    </row>
    <row r="839" spans="1:59" ht="12.75" customHeight="1">
      <c r="A839" s="211"/>
      <c r="B839" s="2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G839" s="211"/>
      <c r="AH839" s="211"/>
      <c r="AI839" s="211"/>
      <c r="AJ839" s="211"/>
      <c r="AK839" s="211"/>
      <c r="AL839" s="211"/>
      <c r="AM839" s="211"/>
      <c r="AN839" s="211"/>
      <c r="AO839" s="211"/>
      <c r="AP839" s="211"/>
      <c r="AQ839" s="211"/>
      <c r="AR839" s="211"/>
      <c r="AS839" s="211"/>
      <c r="AT839" s="211"/>
      <c r="AU839" s="211"/>
      <c r="AV839" s="211"/>
      <c r="AW839" s="211"/>
      <c r="AX839" s="211"/>
      <c r="AY839" s="211"/>
      <c r="AZ839" s="211"/>
      <c r="BA839" s="211"/>
      <c r="BB839" s="211"/>
      <c r="BC839" s="211"/>
      <c r="BD839" s="211"/>
      <c r="BE839" s="211"/>
      <c r="BF839" s="211"/>
      <c r="BG839" s="211"/>
    </row>
    <row r="840" spans="1:59" ht="12.75" customHeight="1">
      <c r="A840" s="211"/>
      <c r="B840" s="2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G840" s="211"/>
      <c r="AH840" s="211"/>
      <c r="AI840" s="211"/>
      <c r="AJ840" s="211"/>
      <c r="AK840" s="211"/>
      <c r="AL840" s="211"/>
      <c r="AM840" s="211"/>
      <c r="AN840" s="211"/>
      <c r="AO840" s="211"/>
      <c r="AP840" s="211"/>
      <c r="AQ840" s="211"/>
      <c r="AR840" s="211"/>
      <c r="AS840" s="211"/>
      <c r="AT840" s="211"/>
      <c r="AU840" s="211"/>
      <c r="AV840" s="211"/>
      <c r="AW840" s="211"/>
      <c r="AX840" s="211"/>
      <c r="AY840" s="211"/>
      <c r="AZ840" s="211"/>
      <c r="BA840" s="211"/>
      <c r="BB840" s="211"/>
      <c r="BC840" s="211"/>
      <c r="BD840" s="211"/>
      <c r="BE840" s="211"/>
      <c r="BF840" s="211"/>
      <c r="BG840" s="211"/>
    </row>
    <row r="841" spans="1:59" ht="12.75" customHeight="1">
      <c r="A841" s="211"/>
      <c r="B841" s="2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G841" s="211"/>
      <c r="AH841" s="211"/>
      <c r="AI841" s="211"/>
      <c r="AJ841" s="211"/>
      <c r="AK841" s="211"/>
      <c r="AL841" s="211"/>
      <c r="AM841" s="211"/>
      <c r="AN841" s="211"/>
      <c r="AO841" s="211"/>
      <c r="AP841" s="211"/>
      <c r="AQ841" s="211"/>
      <c r="AR841" s="211"/>
      <c r="AS841" s="211"/>
      <c r="AT841" s="211"/>
      <c r="AU841" s="211"/>
      <c r="AV841" s="211"/>
      <c r="AW841" s="211"/>
      <c r="AX841" s="211"/>
      <c r="AY841" s="211"/>
      <c r="AZ841" s="211"/>
      <c r="BA841" s="211"/>
      <c r="BB841" s="211"/>
      <c r="BC841" s="211"/>
      <c r="BD841" s="211"/>
      <c r="BE841" s="211"/>
      <c r="BF841" s="211"/>
      <c r="BG841" s="211"/>
    </row>
    <row r="842" spans="1:59" ht="12.75" customHeight="1">
      <c r="A842" s="211"/>
      <c r="B842" s="2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G842" s="211"/>
      <c r="AH842" s="211"/>
      <c r="AI842" s="211"/>
      <c r="AJ842" s="211"/>
      <c r="AK842" s="211"/>
      <c r="AL842" s="211"/>
      <c r="AM842" s="211"/>
      <c r="AN842" s="211"/>
      <c r="AO842" s="211"/>
      <c r="AP842" s="211"/>
      <c r="AQ842" s="211"/>
      <c r="AR842" s="211"/>
      <c r="AS842" s="211"/>
      <c r="AT842" s="211"/>
      <c r="AU842" s="211"/>
      <c r="AV842" s="211"/>
      <c r="AW842" s="211"/>
      <c r="AX842" s="211"/>
      <c r="AY842" s="211"/>
      <c r="AZ842" s="211"/>
      <c r="BA842" s="211"/>
      <c r="BB842" s="211"/>
      <c r="BC842" s="211"/>
      <c r="BD842" s="211"/>
      <c r="BE842" s="211"/>
      <c r="BF842" s="211"/>
      <c r="BG842" s="211"/>
    </row>
    <row r="843" spans="1:59" ht="12.75" customHeight="1">
      <c r="A843" s="211"/>
      <c r="B843" s="2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G843" s="211"/>
      <c r="AH843" s="211"/>
      <c r="AI843" s="211"/>
      <c r="AJ843" s="211"/>
      <c r="AK843" s="211"/>
      <c r="AL843" s="211"/>
      <c r="AM843" s="211"/>
      <c r="AN843" s="211"/>
      <c r="AO843" s="211"/>
      <c r="AP843" s="211"/>
      <c r="AQ843" s="211"/>
      <c r="AR843" s="211"/>
      <c r="AS843" s="211"/>
      <c r="AT843" s="211"/>
      <c r="AU843" s="211"/>
      <c r="AV843" s="211"/>
      <c r="AW843" s="211"/>
      <c r="AX843" s="211"/>
      <c r="AY843" s="211"/>
      <c r="AZ843" s="211"/>
      <c r="BA843" s="211"/>
      <c r="BB843" s="211"/>
      <c r="BC843" s="211"/>
      <c r="BD843" s="211"/>
      <c r="BE843" s="211"/>
      <c r="BF843" s="211"/>
      <c r="BG843" s="211"/>
    </row>
    <row r="844" spans="1:59" ht="12.75" customHeight="1">
      <c r="A844" s="211"/>
      <c r="B844" s="2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G844" s="211"/>
      <c r="AH844" s="211"/>
      <c r="AI844" s="211"/>
      <c r="AJ844" s="211"/>
      <c r="AK844" s="211"/>
      <c r="AL844" s="211"/>
      <c r="AM844" s="211"/>
      <c r="AN844" s="211"/>
      <c r="AO844" s="211"/>
      <c r="AP844" s="211"/>
      <c r="AQ844" s="211"/>
      <c r="AR844" s="211"/>
      <c r="AS844" s="211"/>
      <c r="AT844" s="211"/>
      <c r="AU844" s="211"/>
      <c r="AV844" s="211"/>
      <c r="AW844" s="211"/>
      <c r="AX844" s="211"/>
      <c r="AY844" s="211"/>
      <c r="AZ844" s="211"/>
      <c r="BA844" s="211"/>
      <c r="BB844" s="211"/>
      <c r="BC844" s="211"/>
      <c r="BD844" s="211"/>
      <c r="BE844" s="211"/>
      <c r="BF844" s="211"/>
      <c r="BG844" s="211"/>
    </row>
    <row r="845" spans="1:59" ht="12.75" customHeight="1">
      <c r="A845" s="211"/>
      <c r="B845" s="2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G845" s="211"/>
      <c r="AH845" s="211"/>
      <c r="AI845" s="211"/>
      <c r="AJ845" s="211"/>
      <c r="AK845" s="211"/>
      <c r="AL845" s="211"/>
      <c r="AM845" s="211"/>
      <c r="AN845" s="211"/>
      <c r="AO845" s="211"/>
      <c r="AP845" s="211"/>
      <c r="AQ845" s="211"/>
      <c r="AR845" s="211"/>
      <c r="AS845" s="211"/>
      <c r="AT845" s="211"/>
      <c r="AU845" s="211"/>
      <c r="AV845" s="211"/>
      <c r="AW845" s="211"/>
      <c r="AX845" s="211"/>
      <c r="AY845" s="211"/>
      <c r="AZ845" s="211"/>
      <c r="BA845" s="211"/>
      <c r="BB845" s="211"/>
      <c r="BC845" s="211"/>
      <c r="BD845" s="211"/>
      <c r="BE845" s="211"/>
      <c r="BF845" s="211"/>
      <c r="BG845" s="211"/>
    </row>
    <row r="846" spans="1:59" ht="12.75" customHeight="1">
      <c r="A846" s="211"/>
      <c r="B846" s="2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G846" s="211"/>
      <c r="AH846" s="211"/>
      <c r="AI846" s="211"/>
      <c r="AJ846" s="211"/>
      <c r="AK846" s="211"/>
      <c r="AL846" s="211"/>
      <c r="AM846" s="211"/>
      <c r="AN846" s="211"/>
      <c r="AO846" s="211"/>
      <c r="AP846" s="211"/>
      <c r="AQ846" s="211"/>
      <c r="AR846" s="211"/>
      <c r="AS846" s="211"/>
      <c r="AT846" s="211"/>
      <c r="AU846" s="211"/>
      <c r="AV846" s="211"/>
      <c r="AW846" s="211"/>
      <c r="AX846" s="211"/>
      <c r="AY846" s="211"/>
      <c r="AZ846" s="211"/>
      <c r="BA846" s="211"/>
      <c r="BB846" s="211"/>
      <c r="BC846" s="211"/>
      <c r="BD846" s="211"/>
      <c r="BE846" s="211"/>
      <c r="BF846" s="211"/>
      <c r="BG846" s="211"/>
    </row>
    <row r="847" spans="1:59" ht="12.75" customHeight="1">
      <c r="A847" s="211"/>
      <c r="B847" s="2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G847" s="211"/>
      <c r="AH847" s="211"/>
      <c r="AI847" s="211"/>
      <c r="AJ847" s="211"/>
      <c r="AK847" s="211"/>
      <c r="AL847" s="211"/>
      <c r="AM847" s="211"/>
      <c r="AN847" s="211"/>
      <c r="AO847" s="211"/>
      <c r="AP847" s="211"/>
      <c r="AQ847" s="211"/>
      <c r="AR847" s="211"/>
      <c r="AS847" s="211"/>
      <c r="AT847" s="211"/>
      <c r="AU847" s="211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</row>
    <row r="848" spans="1:59" ht="12.75" customHeight="1">
      <c r="A848" s="211"/>
      <c r="B848" s="2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G848" s="211"/>
      <c r="AH848" s="211"/>
      <c r="AI848" s="211"/>
      <c r="AJ848" s="211"/>
      <c r="AK848" s="211"/>
      <c r="AL848" s="211"/>
      <c r="AM848" s="211"/>
      <c r="AN848" s="211"/>
      <c r="AO848" s="211"/>
      <c r="AP848" s="211"/>
      <c r="AQ848" s="211"/>
      <c r="AR848" s="211"/>
      <c r="AS848" s="211"/>
      <c r="AT848" s="211"/>
      <c r="AU848" s="211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</row>
    <row r="849" spans="1:59" ht="12.75" customHeight="1">
      <c r="A849" s="211"/>
      <c r="B849" s="2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G849" s="211"/>
      <c r="AH849" s="211"/>
      <c r="AI849" s="211"/>
      <c r="AJ849" s="211"/>
      <c r="AK849" s="211"/>
      <c r="AL849" s="211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</row>
    <row r="850" spans="1:59" ht="12.75" customHeight="1">
      <c r="A850" s="211"/>
      <c r="B850" s="2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G850" s="211"/>
      <c r="AH850" s="211"/>
      <c r="AI850" s="211"/>
      <c r="AJ850" s="211"/>
      <c r="AK850" s="211"/>
      <c r="AL850" s="211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</row>
    <row r="851" spans="1:59" ht="12.75" customHeight="1">
      <c r="A851" s="211"/>
      <c r="B851" s="2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G851" s="211"/>
      <c r="AH851" s="211"/>
      <c r="AI851" s="211"/>
      <c r="AJ851" s="211"/>
      <c r="AK851" s="211"/>
      <c r="AL851" s="211"/>
      <c r="AM851" s="211"/>
      <c r="AN851" s="211"/>
      <c r="AO851" s="211"/>
      <c r="AP851" s="211"/>
      <c r="AQ851" s="211"/>
      <c r="AR851" s="211"/>
      <c r="AS851" s="211"/>
      <c r="AT851" s="211"/>
      <c r="AU851" s="211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</row>
    <row r="852" spans="1:59" ht="12.75" customHeight="1">
      <c r="A852" s="211"/>
      <c r="B852" s="2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G852" s="211"/>
      <c r="AH852" s="211"/>
      <c r="AI852" s="211"/>
      <c r="AJ852" s="211"/>
      <c r="AK852" s="211"/>
      <c r="AL852" s="211"/>
      <c r="AM852" s="211"/>
      <c r="AN852" s="211"/>
      <c r="AO852" s="211"/>
      <c r="AP852" s="211"/>
      <c r="AQ852" s="211"/>
      <c r="AR852" s="211"/>
      <c r="AS852" s="211"/>
      <c r="AT852" s="211"/>
      <c r="AU852" s="211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</row>
    <row r="853" spans="1:59" ht="12.75" customHeight="1">
      <c r="A853" s="211"/>
      <c r="B853" s="2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G853" s="211"/>
      <c r="AH853" s="211"/>
      <c r="AI853" s="211"/>
      <c r="AJ853" s="211"/>
      <c r="AK853" s="211"/>
      <c r="AL853" s="211"/>
      <c r="AM853" s="211"/>
      <c r="AN853" s="211"/>
      <c r="AO853" s="211"/>
      <c r="AP853" s="211"/>
      <c r="AQ853" s="211"/>
      <c r="AR853" s="211"/>
      <c r="AS853" s="211"/>
      <c r="AT853" s="211"/>
      <c r="AU853" s="211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</row>
    <row r="854" spans="1:59" ht="12.75" customHeight="1">
      <c r="A854" s="211"/>
      <c r="B854" s="2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G854" s="211"/>
      <c r="AH854" s="211"/>
      <c r="AI854" s="211"/>
      <c r="AJ854" s="211"/>
      <c r="AK854" s="211"/>
      <c r="AL854" s="211"/>
      <c r="AM854" s="211"/>
      <c r="AN854" s="211"/>
      <c r="AO854" s="211"/>
      <c r="AP854" s="211"/>
      <c r="AQ854" s="211"/>
      <c r="AR854" s="211"/>
      <c r="AS854" s="211"/>
      <c r="AT854" s="211"/>
      <c r="AU854" s="211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</row>
    <row r="855" spans="1:59" ht="12.75" customHeight="1">
      <c r="A855" s="211"/>
      <c r="B855" s="2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11"/>
      <c r="AK855" s="211"/>
      <c r="AL855" s="211"/>
      <c r="AM855" s="211"/>
      <c r="AN855" s="211"/>
      <c r="AO855" s="211"/>
      <c r="AP855" s="211"/>
      <c r="AQ855" s="211"/>
      <c r="AR855" s="211"/>
      <c r="AS855" s="211"/>
      <c r="AT855" s="211"/>
      <c r="AU855" s="211"/>
      <c r="AV855" s="211"/>
      <c r="AW855" s="211"/>
      <c r="AX855" s="211"/>
      <c r="AY855" s="211"/>
      <c r="AZ855" s="211"/>
      <c r="BA855" s="211"/>
      <c r="BB855" s="211"/>
      <c r="BC855" s="211"/>
      <c r="BD855" s="211"/>
      <c r="BE855" s="211"/>
      <c r="BF855" s="211"/>
      <c r="BG855" s="211"/>
    </row>
    <row r="856" spans="1:59" ht="12.75" customHeight="1">
      <c r="A856" s="211"/>
      <c r="B856" s="2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G856" s="211"/>
      <c r="AH856" s="211"/>
      <c r="AI856" s="211"/>
      <c r="AJ856" s="211"/>
      <c r="AK856" s="211"/>
      <c r="AL856" s="211"/>
      <c r="AM856" s="211"/>
      <c r="AN856" s="211"/>
      <c r="AO856" s="211"/>
      <c r="AP856" s="211"/>
      <c r="AQ856" s="211"/>
      <c r="AR856" s="211"/>
      <c r="AS856" s="211"/>
      <c r="AT856" s="211"/>
      <c r="AU856" s="211"/>
      <c r="AV856" s="211"/>
      <c r="AW856" s="211"/>
      <c r="AX856" s="211"/>
      <c r="AY856" s="211"/>
      <c r="AZ856" s="211"/>
      <c r="BA856" s="211"/>
      <c r="BB856" s="211"/>
      <c r="BC856" s="211"/>
      <c r="BD856" s="211"/>
      <c r="BE856" s="211"/>
      <c r="BF856" s="211"/>
      <c r="BG856" s="211"/>
    </row>
    <row r="857" spans="1:59" ht="12.75" customHeight="1">
      <c r="A857" s="211"/>
      <c r="B857" s="2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G857" s="211"/>
      <c r="AH857" s="211"/>
      <c r="AI857" s="211"/>
      <c r="AJ857" s="211"/>
      <c r="AK857" s="211"/>
      <c r="AL857" s="211"/>
      <c r="AM857" s="211"/>
      <c r="AN857" s="211"/>
      <c r="AO857" s="211"/>
      <c r="AP857" s="211"/>
      <c r="AQ857" s="211"/>
      <c r="AR857" s="211"/>
      <c r="AS857" s="211"/>
      <c r="AT857" s="211"/>
      <c r="AU857" s="211"/>
      <c r="AV857" s="211"/>
      <c r="AW857" s="211"/>
      <c r="AX857" s="211"/>
      <c r="AY857" s="211"/>
      <c r="AZ857" s="211"/>
      <c r="BA857" s="211"/>
      <c r="BB857" s="211"/>
      <c r="BC857" s="211"/>
      <c r="BD857" s="211"/>
      <c r="BE857" s="211"/>
      <c r="BF857" s="211"/>
      <c r="BG857" s="211"/>
    </row>
    <row r="858" spans="1:59" ht="12.75" customHeight="1">
      <c r="A858" s="211"/>
      <c r="B858" s="2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G858" s="211"/>
      <c r="AH858" s="211"/>
      <c r="AI858" s="211"/>
      <c r="AJ858" s="211"/>
      <c r="AK858" s="211"/>
      <c r="AL858" s="211"/>
      <c r="AM858" s="211"/>
      <c r="AN858" s="211"/>
      <c r="AO858" s="211"/>
      <c r="AP858" s="211"/>
      <c r="AQ858" s="211"/>
      <c r="AR858" s="211"/>
      <c r="AS858" s="211"/>
      <c r="AT858" s="211"/>
      <c r="AU858" s="211"/>
      <c r="AV858" s="211"/>
      <c r="AW858" s="211"/>
      <c r="AX858" s="211"/>
      <c r="AY858" s="211"/>
      <c r="AZ858" s="211"/>
      <c r="BA858" s="211"/>
      <c r="BB858" s="211"/>
      <c r="BC858" s="211"/>
      <c r="BD858" s="211"/>
      <c r="BE858" s="211"/>
      <c r="BF858" s="211"/>
      <c r="BG858" s="211"/>
    </row>
    <row r="859" spans="1:59" ht="12.75" customHeight="1">
      <c r="A859" s="211"/>
      <c r="B859" s="2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G859" s="211"/>
      <c r="AH859" s="211"/>
      <c r="AI859" s="211"/>
      <c r="AJ859" s="211"/>
      <c r="AK859" s="211"/>
      <c r="AL859" s="211"/>
      <c r="AM859" s="211"/>
      <c r="AN859" s="211"/>
      <c r="AO859" s="211"/>
      <c r="AP859" s="211"/>
      <c r="AQ859" s="211"/>
      <c r="AR859" s="211"/>
      <c r="AS859" s="211"/>
      <c r="AT859" s="211"/>
      <c r="AU859" s="211"/>
      <c r="AV859" s="211"/>
      <c r="AW859" s="211"/>
      <c r="AX859" s="211"/>
      <c r="AY859" s="211"/>
      <c r="AZ859" s="211"/>
      <c r="BA859" s="211"/>
      <c r="BB859" s="211"/>
      <c r="BC859" s="211"/>
      <c r="BD859" s="211"/>
      <c r="BE859" s="211"/>
      <c r="BF859" s="211"/>
      <c r="BG859" s="211"/>
    </row>
    <row r="860" spans="1:59" ht="12.75" customHeight="1">
      <c r="A860" s="211"/>
      <c r="B860" s="2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G860" s="211"/>
      <c r="AH860" s="211"/>
      <c r="AI860" s="211"/>
      <c r="AJ860" s="211"/>
      <c r="AK860" s="211"/>
      <c r="AL860" s="211"/>
      <c r="AM860" s="211"/>
      <c r="AN860" s="211"/>
      <c r="AO860" s="211"/>
      <c r="AP860" s="211"/>
      <c r="AQ860" s="211"/>
      <c r="AR860" s="211"/>
      <c r="AS860" s="211"/>
      <c r="AT860" s="211"/>
      <c r="AU860" s="211"/>
      <c r="AV860" s="211"/>
      <c r="AW860" s="211"/>
      <c r="AX860" s="211"/>
      <c r="AY860" s="211"/>
      <c r="AZ860" s="211"/>
      <c r="BA860" s="211"/>
      <c r="BB860" s="211"/>
      <c r="BC860" s="211"/>
      <c r="BD860" s="211"/>
      <c r="BE860" s="211"/>
      <c r="BF860" s="211"/>
      <c r="BG860" s="211"/>
    </row>
    <row r="861" spans="1:59" ht="12.75" customHeight="1">
      <c r="A861" s="211"/>
      <c r="B861" s="2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G861" s="211"/>
      <c r="AH861" s="211"/>
      <c r="AI861" s="211"/>
      <c r="AJ861" s="211"/>
      <c r="AK861" s="211"/>
      <c r="AL861" s="211"/>
      <c r="AM861" s="211"/>
      <c r="AN861" s="211"/>
      <c r="AO861" s="211"/>
      <c r="AP861" s="211"/>
      <c r="AQ861" s="211"/>
      <c r="AR861" s="211"/>
      <c r="AS861" s="211"/>
      <c r="AT861" s="211"/>
      <c r="AU861" s="211"/>
      <c r="AV861" s="211"/>
      <c r="AW861" s="211"/>
      <c r="AX861" s="211"/>
      <c r="AY861" s="211"/>
      <c r="AZ861" s="211"/>
      <c r="BA861" s="211"/>
      <c r="BB861" s="211"/>
      <c r="BC861" s="211"/>
      <c r="BD861" s="211"/>
      <c r="BE861" s="211"/>
      <c r="BF861" s="211"/>
      <c r="BG861" s="211"/>
    </row>
    <row r="862" spans="1:59" ht="12.75" customHeight="1">
      <c r="A862" s="211"/>
      <c r="B862" s="2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G862" s="211"/>
      <c r="AH862" s="211"/>
      <c r="AI862" s="211"/>
      <c r="AJ862" s="211"/>
      <c r="AK862" s="211"/>
      <c r="AL862" s="211"/>
      <c r="AM862" s="211"/>
      <c r="AN862" s="211"/>
      <c r="AO862" s="211"/>
      <c r="AP862" s="211"/>
      <c r="AQ862" s="211"/>
      <c r="AR862" s="211"/>
      <c r="AS862" s="211"/>
      <c r="AT862" s="211"/>
      <c r="AU862" s="211"/>
      <c r="AV862" s="211"/>
      <c r="AW862" s="211"/>
      <c r="AX862" s="211"/>
      <c r="AY862" s="211"/>
      <c r="AZ862" s="211"/>
      <c r="BA862" s="211"/>
      <c r="BB862" s="211"/>
      <c r="BC862" s="211"/>
      <c r="BD862" s="211"/>
      <c r="BE862" s="211"/>
      <c r="BF862" s="211"/>
      <c r="BG862" s="211"/>
    </row>
    <row r="863" spans="1:59" ht="12.75" customHeight="1">
      <c r="A863" s="211"/>
      <c r="B863" s="2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G863" s="211"/>
      <c r="AH863" s="211"/>
      <c r="AI863" s="211"/>
      <c r="AJ863" s="211"/>
      <c r="AK863" s="211"/>
      <c r="AL863" s="211"/>
      <c r="AM863" s="211"/>
      <c r="AN863" s="211"/>
      <c r="AO863" s="211"/>
      <c r="AP863" s="211"/>
      <c r="AQ863" s="211"/>
      <c r="AR863" s="211"/>
      <c r="AS863" s="211"/>
      <c r="AT863" s="211"/>
      <c r="AU863" s="211"/>
      <c r="AV863" s="211"/>
      <c r="AW863" s="211"/>
      <c r="AX863" s="211"/>
      <c r="AY863" s="211"/>
      <c r="AZ863" s="211"/>
      <c r="BA863" s="211"/>
      <c r="BB863" s="211"/>
      <c r="BC863" s="211"/>
      <c r="BD863" s="211"/>
      <c r="BE863" s="211"/>
      <c r="BF863" s="211"/>
      <c r="BG863" s="211"/>
    </row>
    <row r="864" spans="1:59" ht="12.75" customHeight="1">
      <c r="A864" s="211"/>
      <c r="B864" s="2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G864" s="211"/>
      <c r="AH864" s="211"/>
      <c r="AI864" s="211"/>
      <c r="AJ864" s="211"/>
      <c r="AK864" s="211"/>
      <c r="AL864" s="211"/>
      <c r="AM864" s="211"/>
      <c r="AN864" s="211"/>
      <c r="AO864" s="211"/>
      <c r="AP864" s="211"/>
      <c r="AQ864" s="211"/>
      <c r="AR864" s="211"/>
      <c r="AS864" s="211"/>
      <c r="AT864" s="211"/>
      <c r="AU864" s="211"/>
      <c r="AV864" s="211"/>
      <c r="AW864" s="211"/>
      <c r="AX864" s="211"/>
      <c r="AY864" s="211"/>
      <c r="AZ864" s="211"/>
      <c r="BA864" s="211"/>
      <c r="BB864" s="211"/>
      <c r="BC864" s="211"/>
      <c r="BD864" s="211"/>
      <c r="BE864" s="211"/>
      <c r="BF864" s="211"/>
      <c r="BG864" s="211"/>
    </row>
    <row r="865" spans="1:59" ht="12.75" customHeight="1">
      <c r="A865" s="211"/>
      <c r="B865" s="2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G865" s="211"/>
      <c r="AH865" s="211"/>
      <c r="AI865" s="211"/>
      <c r="AJ865" s="211"/>
      <c r="AK865" s="211"/>
      <c r="AL865" s="211"/>
      <c r="AM865" s="211"/>
      <c r="AN865" s="211"/>
      <c r="AO865" s="211"/>
      <c r="AP865" s="211"/>
      <c r="AQ865" s="211"/>
      <c r="AR865" s="211"/>
      <c r="AS865" s="211"/>
      <c r="AT865" s="211"/>
      <c r="AU865" s="211"/>
      <c r="AV865" s="211"/>
      <c r="AW865" s="211"/>
      <c r="AX865" s="211"/>
      <c r="AY865" s="211"/>
      <c r="AZ865" s="211"/>
      <c r="BA865" s="211"/>
      <c r="BB865" s="211"/>
      <c r="BC865" s="211"/>
      <c r="BD865" s="211"/>
      <c r="BE865" s="211"/>
      <c r="BF865" s="211"/>
      <c r="BG865" s="211"/>
    </row>
    <row r="866" spans="1:59" ht="12.75" customHeight="1">
      <c r="A866" s="211"/>
      <c r="B866" s="2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G866" s="211"/>
      <c r="AH866" s="211"/>
      <c r="AI866" s="211"/>
      <c r="AJ866" s="211"/>
      <c r="AK866" s="211"/>
      <c r="AL866" s="211"/>
      <c r="AM866" s="211"/>
      <c r="AN866" s="211"/>
      <c r="AO866" s="211"/>
      <c r="AP866" s="211"/>
      <c r="AQ866" s="211"/>
      <c r="AR866" s="211"/>
      <c r="AS866" s="211"/>
      <c r="AT866" s="211"/>
      <c r="AU866" s="211"/>
      <c r="AV866" s="211"/>
      <c r="AW866" s="211"/>
      <c r="AX866" s="211"/>
      <c r="AY866" s="211"/>
      <c r="AZ866" s="211"/>
      <c r="BA866" s="211"/>
      <c r="BB866" s="211"/>
      <c r="BC866" s="211"/>
      <c r="BD866" s="211"/>
      <c r="BE866" s="211"/>
      <c r="BF866" s="211"/>
      <c r="BG866" s="211"/>
    </row>
    <row r="867" spans="1:59" ht="12.75" customHeight="1">
      <c r="A867" s="211"/>
      <c r="B867" s="2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G867" s="211"/>
      <c r="AH867" s="211"/>
      <c r="AI867" s="211"/>
      <c r="AJ867" s="211"/>
      <c r="AK867" s="211"/>
      <c r="AL867" s="211"/>
      <c r="AM867" s="211"/>
      <c r="AN867" s="211"/>
      <c r="AO867" s="211"/>
      <c r="AP867" s="211"/>
      <c r="AQ867" s="211"/>
      <c r="AR867" s="211"/>
      <c r="AS867" s="211"/>
      <c r="AT867" s="211"/>
      <c r="AU867" s="211"/>
      <c r="AV867" s="211"/>
      <c r="AW867" s="211"/>
      <c r="AX867" s="211"/>
      <c r="AY867" s="211"/>
      <c r="AZ867" s="211"/>
      <c r="BA867" s="211"/>
      <c r="BB867" s="211"/>
      <c r="BC867" s="211"/>
      <c r="BD867" s="211"/>
      <c r="BE867" s="211"/>
      <c r="BF867" s="211"/>
      <c r="BG867" s="211"/>
    </row>
    <row r="868" spans="1:59" ht="12.75" customHeight="1">
      <c r="A868" s="211"/>
      <c r="B868" s="2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G868" s="211"/>
      <c r="AH868" s="211"/>
      <c r="AI868" s="211"/>
      <c r="AJ868" s="211"/>
      <c r="AK868" s="211"/>
      <c r="AL868" s="211"/>
      <c r="AM868" s="211"/>
      <c r="AN868" s="211"/>
      <c r="AO868" s="211"/>
      <c r="AP868" s="211"/>
      <c r="AQ868" s="211"/>
      <c r="AR868" s="211"/>
      <c r="AS868" s="211"/>
      <c r="AT868" s="211"/>
      <c r="AU868" s="211"/>
      <c r="AV868" s="211"/>
      <c r="AW868" s="211"/>
      <c r="AX868" s="211"/>
      <c r="AY868" s="211"/>
      <c r="AZ868" s="211"/>
      <c r="BA868" s="211"/>
      <c r="BB868" s="211"/>
      <c r="BC868" s="211"/>
      <c r="BD868" s="211"/>
      <c r="BE868" s="211"/>
      <c r="BF868" s="211"/>
      <c r="BG868" s="211"/>
    </row>
    <row r="869" spans="1:59" ht="12.75" customHeight="1">
      <c r="A869" s="211"/>
      <c r="B869" s="2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G869" s="211"/>
      <c r="AH869" s="211"/>
      <c r="AI869" s="211"/>
      <c r="AJ869" s="211"/>
      <c r="AK869" s="211"/>
      <c r="AL869" s="211"/>
      <c r="AM869" s="211"/>
      <c r="AN869" s="211"/>
      <c r="AO869" s="211"/>
      <c r="AP869" s="211"/>
      <c r="AQ869" s="211"/>
      <c r="AR869" s="211"/>
      <c r="AS869" s="211"/>
      <c r="AT869" s="211"/>
      <c r="AU869" s="211"/>
      <c r="AV869" s="211"/>
      <c r="AW869" s="211"/>
      <c r="AX869" s="211"/>
      <c r="AY869" s="211"/>
      <c r="AZ869" s="211"/>
      <c r="BA869" s="211"/>
      <c r="BB869" s="211"/>
      <c r="BC869" s="211"/>
      <c r="BD869" s="211"/>
      <c r="BE869" s="211"/>
      <c r="BF869" s="211"/>
      <c r="BG869" s="211"/>
    </row>
    <row r="870" spans="1:59" ht="12.75" customHeight="1">
      <c r="A870" s="211"/>
      <c r="B870" s="2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G870" s="211"/>
      <c r="AH870" s="211"/>
      <c r="AI870" s="211"/>
      <c r="AJ870" s="211"/>
      <c r="AK870" s="211"/>
      <c r="AL870" s="211"/>
      <c r="AM870" s="211"/>
      <c r="AN870" s="211"/>
      <c r="AO870" s="211"/>
      <c r="AP870" s="211"/>
      <c r="AQ870" s="211"/>
      <c r="AR870" s="211"/>
      <c r="AS870" s="211"/>
      <c r="AT870" s="211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</row>
    <row r="871" spans="1:59" ht="12.75" customHeight="1">
      <c r="A871" s="211"/>
      <c r="B871" s="2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G871" s="211"/>
      <c r="AH871" s="211"/>
      <c r="AI871" s="211"/>
      <c r="AJ871" s="211"/>
      <c r="AK871" s="211"/>
      <c r="AL871" s="211"/>
      <c r="AM871" s="211"/>
      <c r="AN871" s="211"/>
      <c r="AO871" s="211"/>
      <c r="AP871" s="211"/>
      <c r="AQ871" s="211"/>
      <c r="AR871" s="211"/>
      <c r="AS871" s="211"/>
      <c r="AT871" s="211"/>
      <c r="AU871" s="211"/>
      <c r="AV871" s="211"/>
      <c r="AW871" s="211"/>
      <c r="AX871" s="211"/>
      <c r="AY871" s="211"/>
      <c r="AZ871" s="211"/>
      <c r="BA871" s="211"/>
      <c r="BB871" s="211"/>
      <c r="BC871" s="211"/>
      <c r="BD871" s="211"/>
      <c r="BE871" s="211"/>
      <c r="BF871" s="211"/>
      <c r="BG871" s="211"/>
    </row>
    <row r="872" spans="1:59" ht="12.75" customHeight="1">
      <c r="A872" s="211"/>
      <c r="B872" s="2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G872" s="211"/>
      <c r="AH872" s="211"/>
      <c r="AI872" s="211"/>
      <c r="AJ872" s="211"/>
      <c r="AK872" s="211"/>
      <c r="AL872" s="211"/>
      <c r="AM872" s="211"/>
      <c r="AN872" s="211"/>
      <c r="AO872" s="211"/>
      <c r="AP872" s="211"/>
      <c r="AQ872" s="211"/>
      <c r="AR872" s="211"/>
      <c r="AS872" s="211"/>
      <c r="AT872" s="211"/>
      <c r="AU872" s="211"/>
      <c r="AV872" s="211"/>
      <c r="AW872" s="211"/>
      <c r="AX872" s="211"/>
      <c r="AY872" s="211"/>
      <c r="AZ872" s="211"/>
      <c r="BA872" s="211"/>
      <c r="BB872" s="211"/>
      <c r="BC872" s="211"/>
      <c r="BD872" s="211"/>
      <c r="BE872" s="211"/>
      <c r="BF872" s="211"/>
      <c r="BG872" s="211"/>
    </row>
    <row r="873" spans="1:59" ht="12.75" customHeight="1">
      <c r="A873" s="211"/>
      <c r="B873" s="2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G873" s="211"/>
      <c r="AH873" s="211"/>
      <c r="AI873" s="211"/>
      <c r="AJ873" s="211"/>
      <c r="AK873" s="211"/>
      <c r="AL873" s="211"/>
      <c r="AM873" s="211"/>
      <c r="AN873" s="211"/>
      <c r="AO873" s="211"/>
      <c r="AP873" s="211"/>
      <c r="AQ873" s="211"/>
      <c r="AR873" s="211"/>
      <c r="AS873" s="211"/>
      <c r="AT873" s="211"/>
      <c r="AU873" s="211"/>
      <c r="AV873" s="211"/>
      <c r="AW873" s="211"/>
      <c r="AX873" s="211"/>
      <c r="AY873" s="211"/>
      <c r="AZ873" s="211"/>
      <c r="BA873" s="211"/>
      <c r="BB873" s="211"/>
      <c r="BC873" s="211"/>
      <c r="BD873" s="211"/>
      <c r="BE873" s="211"/>
      <c r="BF873" s="211"/>
      <c r="BG873" s="211"/>
    </row>
    <row r="874" spans="1:59" ht="12.75" customHeight="1">
      <c r="A874" s="211"/>
      <c r="B874" s="2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G874" s="211"/>
      <c r="AH874" s="211"/>
      <c r="AI874" s="211"/>
      <c r="AJ874" s="211"/>
      <c r="AK874" s="211"/>
      <c r="AL874" s="211"/>
      <c r="AM874" s="211"/>
      <c r="AN874" s="211"/>
      <c r="AO874" s="211"/>
      <c r="AP874" s="211"/>
      <c r="AQ874" s="211"/>
      <c r="AR874" s="211"/>
      <c r="AS874" s="211"/>
      <c r="AT874" s="211"/>
      <c r="AU874" s="211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</row>
    <row r="875" spans="1:59" ht="12.75" customHeight="1">
      <c r="A875" s="211"/>
      <c r="B875" s="2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G875" s="211"/>
      <c r="AH875" s="211"/>
      <c r="AI875" s="211"/>
      <c r="AJ875" s="211"/>
      <c r="AK875" s="211"/>
      <c r="AL875" s="211"/>
      <c r="AM875" s="211"/>
      <c r="AN875" s="211"/>
      <c r="AO875" s="211"/>
      <c r="AP875" s="211"/>
      <c r="AQ875" s="211"/>
      <c r="AR875" s="211"/>
      <c r="AS875" s="211"/>
      <c r="AT875" s="211"/>
      <c r="AU875" s="211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1"/>
    </row>
    <row r="876" spans="1:59" ht="12.75" customHeight="1">
      <c r="A876" s="211"/>
      <c r="B876" s="2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G876" s="211"/>
      <c r="AH876" s="211"/>
      <c r="AI876" s="211"/>
      <c r="AJ876" s="211"/>
      <c r="AK876" s="211"/>
      <c r="AL876" s="211"/>
      <c r="AM876" s="211"/>
      <c r="AN876" s="211"/>
      <c r="AO876" s="211"/>
      <c r="AP876" s="211"/>
      <c r="AQ876" s="211"/>
      <c r="AR876" s="211"/>
      <c r="AS876" s="211"/>
      <c r="AT876" s="211"/>
      <c r="AU876" s="211"/>
      <c r="AV876" s="211"/>
      <c r="AW876" s="211"/>
      <c r="AX876" s="211"/>
      <c r="AY876" s="211"/>
      <c r="AZ876" s="211"/>
      <c r="BA876" s="211"/>
      <c r="BB876" s="211"/>
      <c r="BC876" s="211"/>
      <c r="BD876" s="211"/>
      <c r="BE876" s="211"/>
      <c r="BF876" s="211"/>
      <c r="BG876" s="211"/>
    </row>
    <row r="877" spans="1:59" ht="12.75" customHeight="1">
      <c r="A877" s="211"/>
      <c r="B877" s="2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G877" s="211"/>
      <c r="AH877" s="211"/>
      <c r="AI877" s="211"/>
      <c r="AJ877" s="211"/>
      <c r="AK877" s="211"/>
      <c r="AL877" s="211"/>
      <c r="AM877" s="211"/>
      <c r="AN877" s="211"/>
      <c r="AO877" s="211"/>
      <c r="AP877" s="211"/>
      <c r="AQ877" s="211"/>
      <c r="AR877" s="211"/>
      <c r="AS877" s="211"/>
      <c r="AT877" s="211"/>
      <c r="AU877" s="211"/>
      <c r="AV877" s="211"/>
      <c r="AW877" s="211"/>
      <c r="AX877" s="211"/>
      <c r="AY877" s="211"/>
      <c r="AZ877" s="211"/>
      <c r="BA877" s="211"/>
      <c r="BB877" s="211"/>
      <c r="BC877" s="211"/>
      <c r="BD877" s="211"/>
      <c r="BE877" s="211"/>
      <c r="BF877" s="211"/>
      <c r="BG877" s="211"/>
    </row>
    <row r="878" spans="1:59" ht="12.75" customHeight="1">
      <c r="A878" s="211"/>
      <c r="B878" s="2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G878" s="211"/>
      <c r="AH878" s="211"/>
      <c r="AI878" s="211"/>
      <c r="AJ878" s="211"/>
      <c r="AK878" s="211"/>
      <c r="AL878" s="211"/>
      <c r="AM878" s="211"/>
      <c r="AN878" s="211"/>
      <c r="AO878" s="211"/>
      <c r="AP878" s="211"/>
      <c r="AQ878" s="211"/>
      <c r="AR878" s="211"/>
      <c r="AS878" s="211"/>
      <c r="AT878" s="211"/>
      <c r="AU878" s="211"/>
      <c r="AV878" s="211"/>
      <c r="AW878" s="211"/>
      <c r="AX878" s="211"/>
      <c r="AY878" s="211"/>
      <c r="AZ878" s="211"/>
      <c r="BA878" s="211"/>
      <c r="BB878" s="211"/>
      <c r="BC878" s="211"/>
      <c r="BD878" s="211"/>
      <c r="BE878" s="211"/>
      <c r="BF878" s="211"/>
      <c r="BG878" s="211"/>
    </row>
    <row r="879" spans="1:59" ht="12.75" customHeight="1">
      <c r="A879" s="211"/>
      <c r="B879" s="2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G879" s="211"/>
      <c r="AH879" s="211"/>
      <c r="AI879" s="211"/>
      <c r="AJ879" s="211"/>
      <c r="AK879" s="211"/>
      <c r="AL879" s="211"/>
      <c r="AM879" s="211"/>
      <c r="AN879" s="211"/>
      <c r="AO879" s="211"/>
      <c r="AP879" s="211"/>
      <c r="AQ879" s="211"/>
      <c r="AR879" s="211"/>
      <c r="AS879" s="211"/>
      <c r="AT879" s="211"/>
      <c r="AU879" s="211"/>
      <c r="AV879" s="211"/>
      <c r="AW879" s="211"/>
      <c r="AX879" s="211"/>
      <c r="AY879" s="211"/>
      <c r="AZ879" s="211"/>
      <c r="BA879" s="211"/>
      <c r="BB879" s="211"/>
      <c r="BC879" s="211"/>
      <c r="BD879" s="211"/>
      <c r="BE879" s="211"/>
      <c r="BF879" s="211"/>
      <c r="BG879" s="211"/>
    </row>
    <row r="880" spans="1:59" ht="12.75" customHeight="1">
      <c r="A880" s="211"/>
      <c r="B880" s="2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G880" s="211"/>
      <c r="AH880" s="211"/>
      <c r="AI880" s="211"/>
      <c r="AJ880" s="211"/>
      <c r="AK880" s="211"/>
      <c r="AL880" s="211"/>
      <c r="AM880" s="211"/>
      <c r="AN880" s="211"/>
      <c r="AO880" s="211"/>
      <c r="AP880" s="211"/>
      <c r="AQ880" s="211"/>
      <c r="AR880" s="211"/>
      <c r="AS880" s="211"/>
      <c r="AT880" s="211"/>
      <c r="AU880" s="211"/>
      <c r="AV880" s="211"/>
      <c r="AW880" s="211"/>
      <c r="AX880" s="211"/>
      <c r="AY880" s="211"/>
      <c r="AZ880" s="211"/>
      <c r="BA880" s="211"/>
      <c r="BB880" s="211"/>
      <c r="BC880" s="211"/>
      <c r="BD880" s="211"/>
      <c r="BE880" s="211"/>
      <c r="BF880" s="211"/>
      <c r="BG880" s="211"/>
    </row>
    <row r="881" spans="1:59" ht="12.75" customHeight="1">
      <c r="A881" s="211"/>
      <c r="B881" s="2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G881" s="211"/>
      <c r="AH881" s="211"/>
      <c r="AI881" s="211"/>
      <c r="AJ881" s="211"/>
      <c r="AK881" s="211"/>
      <c r="AL881" s="211"/>
      <c r="AM881" s="211"/>
      <c r="AN881" s="211"/>
      <c r="AO881" s="211"/>
      <c r="AP881" s="211"/>
      <c r="AQ881" s="211"/>
      <c r="AR881" s="211"/>
      <c r="AS881" s="211"/>
      <c r="AT881" s="211"/>
      <c r="AU881" s="211"/>
      <c r="AV881" s="211"/>
      <c r="AW881" s="211"/>
      <c r="AX881" s="211"/>
      <c r="AY881" s="211"/>
      <c r="AZ881" s="211"/>
      <c r="BA881" s="211"/>
      <c r="BB881" s="211"/>
      <c r="BC881" s="211"/>
      <c r="BD881" s="211"/>
      <c r="BE881" s="211"/>
      <c r="BF881" s="211"/>
      <c r="BG881" s="211"/>
    </row>
    <row r="882" spans="1:59" ht="12.75" customHeight="1">
      <c r="A882" s="211"/>
      <c r="B882" s="2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G882" s="211"/>
      <c r="AH882" s="211"/>
      <c r="AI882" s="211"/>
      <c r="AJ882" s="211"/>
      <c r="AK882" s="211"/>
      <c r="AL882" s="211"/>
      <c r="AM882" s="211"/>
      <c r="AN882" s="211"/>
      <c r="AO882" s="211"/>
      <c r="AP882" s="211"/>
      <c r="AQ882" s="211"/>
      <c r="AR882" s="211"/>
      <c r="AS882" s="211"/>
      <c r="AT882" s="211"/>
      <c r="AU882" s="211"/>
      <c r="AV882" s="211"/>
      <c r="AW882" s="211"/>
      <c r="AX882" s="211"/>
      <c r="AY882" s="211"/>
      <c r="AZ882" s="211"/>
      <c r="BA882" s="211"/>
      <c r="BB882" s="211"/>
      <c r="BC882" s="211"/>
      <c r="BD882" s="211"/>
      <c r="BE882" s="211"/>
      <c r="BF882" s="211"/>
      <c r="BG882" s="211"/>
    </row>
    <row r="883" spans="1:59" ht="12.75" customHeight="1">
      <c r="A883" s="211"/>
      <c r="B883" s="2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G883" s="211"/>
      <c r="AH883" s="211"/>
      <c r="AI883" s="211"/>
      <c r="AJ883" s="211"/>
      <c r="AK883" s="211"/>
      <c r="AL883" s="211"/>
      <c r="AM883" s="211"/>
      <c r="AN883" s="211"/>
      <c r="AO883" s="211"/>
      <c r="AP883" s="211"/>
      <c r="AQ883" s="211"/>
      <c r="AR883" s="211"/>
      <c r="AS883" s="211"/>
      <c r="AT883" s="211"/>
      <c r="AU883" s="211"/>
      <c r="AV883" s="211"/>
      <c r="AW883" s="211"/>
      <c r="AX883" s="211"/>
      <c r="AY883" s="211"/>
      <c r="AZ883" s="211"/>
      <c r="BA883" s="211"/>
      <c r="BB883" s="211"/>
      <c r="BC883" s="211"/>
      <c r="BD883" s="211"/>
      <c r="BE883" s="211"/>
      <c r="BF883" s="211"/>
      <c r="BG883" s="211"/>
    </row>
    <row r="884" spans="1:59" ht="12.75" customHeight="1">
      <c r="A884" s="211"/>
      <c r="B884" s="2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G884" s="211"/>
      <c r="AH884" s="211"/>
      <c r="AI884" s="211"/>
      <c r="AJ884" s="211"/>
      <c r="AK884" s="211"/>
      <c r="AL884" s="211"/>
      <c r="AM884" s="211"/>
      <c r="AN884" s="211"/>
      <c r="AO884" s="211"/>
      <c r="AP884" s="211"/>
      <c r="AQ884" s="211"/>
      <c r="AR884" s="211"/>
      <c r="AS884" s="211"/>
      <c r="AT884" s="211"/>
      <c r="AU884" s="211"/>
      <c r="AV884" s="211"/>
      <c r="AW884" s="211"/>
      <c r="AX884" s="211"/>
      <c r="AY884" s="211"/>
      <c r="AZ884" s="211"/>
      <c r="BA884" s="211"/>
      <c r="BB884" s="211"/>
      <c r="BC884" s="211"/>
      <c r="BD884" s="211"/>
      <c r="BE884" s="211"/>
      <c r="BF884" s="211"/>
      <c r="BG884" s="211"/>
    </row>
    <row r="885" spans="1:59" ht="12.75" customHeight="1">
      <c r="A885" s="211"/>
      <c r="B885" s="2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G885" s="211"/>
      <c r="AH885" s="211"/>
      <c r="AI885" s="211"/>
      <c r="AJ885" s="211"/>
      <c r="AK885" s="211"/>
      <c r="AL885" s="211"/>
      <c r="AM885" s="211"/>
      <c r="AN885" s="211"/>
      <c r="AO885" s="211"/>
      <c r="AP885" s="211"/>
      <c r="AQ885" s="211"/>
      <c r="AR885" s="211"/>
      <c r="AS885" s="211"/>
      <c r="AT885" s="211"/>
      <c r="AU885" s="211"/>
      <c r="AV885" s="211"/>
      <c r="AW885" s="211"/>
      <c r="AX885" s="211"/>
      <c r="AY885" s="211"/>
      <c r="AZ885" s="211"/>
      <c r="BA885" s="211"/>
      <c r="BB885" s="211"/>
      <c r="BC885" s="211"/>
      <c r="BD885" s="211"/>
      <c r="BE885" s="211"/>
      <c r="BF885" s="211"/>
      <c r="BG885" s="211"/>
    </row>
    <row r="886" spans="1:59" ht="12.75" customHeight="1">
      <c r="A886" s="211"/>
      <c r="B886" s="2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G886" s="211"/>
      <c r="AH886" s="211"/>
      <c r="AI886" s="211"/>
      <c r="AJ886" s="211"/>
      <c r="AK886" s="211"/>
      <c r="AL886" s="211"/>
      <c r="AM886" s="211"/>
      <c r="AN886" s="211"/>
      <c r="AO886" s="211"/>
      <c r="AP886" s="211"/>
      <c r="AQ886" s="211"/>
      <c r="AR886" s="211"/>
      <c r="AS886" s="211"/>
      <c r="AT886" s="211"/>
      <c r="AU886" s="211"/>
      <c r="AV886" s="211"/>
      <c r="AW886" s="211"/>
      <c r="AX886" s="211"/>
      <c r="AY886" s="211"/>
      <c r="AZ886" s="211"/>
      <c r="BA886" s="211"/>
      <c r="BB886" s="211"/>
      <c r="BC886" s="211"/>
      <c r="BD886" s="211"/>
      <c r="BE886" s="211"/>
      <c r="BF886" s="211"/>
      <c r="BG886" s="211"/>
    </row>
    <row r="887" spans="1:59" ht="12.75" customHeight="1">
      <c r="A887" s="211"/>
      <c r="B887" s="2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G887" s="211"/>
      <c r="AH887" s="211"/>
      <c r="AI887" s="211"/>
      <c r="AJ887" s="211"/>
      <c r="AK887" s="211"/>
      <c r="AL887" s="211"/>
      <c r="AM887" s="211"/>
      <c r="AN887" s="211"/>
      <c r="AO887" s="211"/>
      <c r="AP887" s="211"/>
      <c r="AQ887" s="211"/>
      <c r="AR887" s="211"/>
      <c r="AS887" s="211"/>
      <c r="AT887" s="211"/>
      <c r="AU887" s="211"/>
      <c r="AV887" s="211"/>
      <c r="AW887" s="211"/>
      <c r="AX887" s="211"/>
      <c r="AY887" s="211"/>
      <c r="AZ887" s="211"/>
      <c r="BA887" s="211"/>
      <c r="BB887" s="211"/>
      <c r="BC887" s="211"/>
      <c r="BD887" s="211"/>
      <c r="BE887" s="211"/>
      <c r="BF887" s="211"/>
      <c r="BG887" s="211"/>
    </row>
    <row r="888" spans="1:59" ht="12.75" customHeight="1">
      <c r="A888" s="211"/>
      <c r="B888" s="2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G888" s="211"/>
      <c r="AH888" s="211"/>
      <c r="AI888" s="211"/>
      <c r="AJ888" s="211"/>
      <c r="AK888" s="211"/>
      <c r="AL888" s="211"/>
      <c r="AM888" s="211"/>
      <c r="AN888" s="211"/>
      <c r="AO888" s="211"/>
      <c r="AP888" s="211"/>
      <c r="AQ888" s="211"/>
      <c r="AR888" s="211"/>
      <c r="AS888" s="211"/>
      <c r="AT888" s="211"/>
      <c r="AU888" s="211"/>
      <c r="AV888" s="211"/>
      <c r="AW888" s="211"/>
      <c r="AX888" s="211"/>
      <c r="AY888" s="211"/>
      <c r="AZ888" s="211"/>
      <c r="BA888" s="211"/>
      <c r="BB888" s="211"/>
      <c r="BC888" s="211"/>
      <c r="BD888" s="211"/>
      <c r="BE888" s="211"/>
      <c r="BF888" s="211"/>
      <c r="BG888" s="211"/>
    </row>
    <row r="889" spans="1:59" ht="12.75" customHeight="1">
      <c r="A889" s="211"/>
      <c r="B889" s="2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11"/>
      <c r="AK889" s="211"/>
      <c r="AL889" s="211"/>
      <c r="AM889" s="211"/>
      <c r="AN889" s="211"/>
      <c r="AO889" s="211"/>
      <c r="AP889" s="211"/>
      <c r="AQ889" s="211"/>
      <c r="AR889" s="211"/>
      <c r="AS889" s="211"/>
      <c r="AT889" s="211"/>
      <c r="AU889" s="211"/>
      <c r="AV889" s="211"/>
      <c r="AW889" s="211"/>
      <c r="AX889" s="211"/>
      <c r="AY889" s="211"/>
      <c r="AZ889" s="211"/>
      <c r="BA889" s="211"/>
      <c r="BB889" s="211"/>
      <c r="BC889" s="211"/>
      <c r="BD889" s="211"/>
      <c r="BE889" s="211"/>
      <c r="BF889" s="211"/>
      <c r="BG889" s="211"/>
    </row>
    <row r="890" spans="1:59" ht="12.75" customHeight="1">
      <c r="A890" s="211"/>
      <c r="B890" s="2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G890" s="211"/>
      <c r="AH890" s="211"/>
      <c r="AI890" s="211"/>
      <c r="AJ890" s="211"/>
      <c r="AK890" s="211"/>
      <c r="AL890" s="211"/>
      <c r="AM890" s="211"/>
      <c r="AN890" s="211"/>
      <c r="AO890" s="211"/>
      <c r="AP890" s="211"/>
      <c r="AQ890" s="211"/>
      <c r="AR890" s="211"/>
      <c r="AS890" s="211"/>
      <c r="AT890" s="211"/>
      <c r="AU890" s="211"/>
      <c r="AV890" s="211"/>
      <c r="AW890" s="211"/>
      <c r="AX890" s="211"/>
      <c r="AY890" s="211"/>
      <c r="AZ890" s="211"/>
      <c r="BA890" s="211"/>
      <c r="BB890" s="211"/>
      <c r="BC890" s="211"/>
      <c r="BD890" s="211"/>
      <c r="BE890" s="211"/>
      <c r="BF890" s="211"/>
      <c r="BG890" s="211"/>
    </row>
    <row r="891" spans="1:59" ht="12.75" customHeight="1">
      <c r="A891" s="211"/>
      <c r="B891" s="2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G891" s="211"/>
      <c r="AH891" s="211"/>
      <c r="AI891" s="211"/>
      <c r="AJ891" s="211"/>
      <c r="AK891" s="211"/>
      <c r="AL891" s="211"/>
      <c r="AM891" s="211"/>
      <c r="AN891" s="211"/>
      <c r="AO891" s="211"/>
      <c r="AP891" s="211"/>
      <c r="AQ891" s="211"/>
      <c r="AR891" s="211"/>
      <c r="AS891" s="211"/>
      <c r="AT891" s="211"/>
      <c r="AU891" s="211"/>
      <c r="AV891" s="211"/>
      <c r="AW891" s="211"/>
      <c r="AX891" s="211"/>
      <c r="AY891" s="211"/>
      <c r="AZ891" s="211"/>
      <c r="BA891" s="211"/>
      <c r="BB891" s="211"/>
      <c r="BC891" s="211"/>
      <c r="BD891" s="211"/>
      <c r="BE891" s="211"/>
      <c r="BF891" s="211"/>
      <c r="BG891" s="211"/>
    </row>
    <row r="892" spans="1:59" ht="12.75" customHeight="1">
      <c r="A892" s="211"/>
      <c r="B892" s="2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G892" s="211"/>
      <c r="AH892" s="211"/>
      <c r="AI892" s="211"/>
      <c r="AJ892" s="211"/>
      <c r="AK892" s="211"/>
      <c r="AL892" s="211"/>
      <c r="AM892" s="211"/>
      <c r="AN892" s="211"/>
      <c r="AO892" s="211"/>
      <c r="AP892" s="211"/>
      <c r="AQ892" s="211"/>
      <c r="AR892" s="211"/>
      <c r="AS892" s="211"/>
      <c r="AT892" s="211"/>
      <c r="AU892" s="211"/>
      <c r="AV892" s="211"/>
      <c r="AW892" s="211"/>
      <c r="AX892" s="211"/>
      <c r="AY892" s="211"/>
      <c r="AZ892" s="211"/>
      <c r="BA892" s="211"/>
      <c r="BB892" s="211"/>
      <c r="BC892" s="211"/>
      <c r="BD892" s="211"/>
      <c r="BE892" s="211"/>
      <c r="BF892" s="211"/>
      <c r="BG892" s="211"/>
    </row>
    <row r="893" spans="1:59" ht="12.75" customHeight="1">
      <c r="A893" s="211"/>
      <c r="B893" s="2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G893" s="211"/>
      <c r="AH893" s="211"/>
      <c r="AI893" s="211"/>
      <c r="AJ893" s="211"/>
      <c r="AK893" s="211"/>
      <c r="AL893" s="211"/>
      <c r="AM893" s="211"/>
      <c r="AN893" s="211"/>
      <c r="AO893" s="211"/>
      <c r="AP893" s="211"/>
      <c r="AQ893" s="211"/>
      <c r="AR893" s="211"/>
      <c r="AS893" s="211"/>
      <c r="AT893" s="211"/>
      <c r="AU893" s="211"/>
      <c r="AV893" s="211"/>
      <c r="AW893" s="211"/>
      <c r="AX893" s="211"/>
      <c r="AY893" s="211"/>
      <c r="AZ893" s="211"/>
      <c r="BA893" s="211"/>
      <c r="BB893" s="211"/>
      <c r="BC893" s="211"/>
      <c r="BD893" s="211"/>
      <c r="BE893" s="211"/>
      <c r="BF893" s="211"/>
      <c r="BG893" s="211"/>
    </row>
    <row r="894" spans="1:59" ht="12.75" customHeight="1">
      <c r="A894" s="211"/>
      <c r="B894" s="2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G894" s="211"/>
      <c r="AH894" s="211"/>
      <c r="AI894" s="211"/>
      <c r="AJ894" s="211"/>
      <c r="AK894" s="211"/>
      <c r="AL894" s="211"/>
      <c r="AM894" s="211"/>
      <c r="AN894" s="211"/>
      <c r="AO894" s="211"/>
      <c r="AP894" s="211"/>
      <c r="AQ894" s="211"/>
      <c r="AR894" s="211"/>
      <c r="AS894" s="211"/>
      <c r="AT894" s="211"/>
      <c r="AU894" s="211"/>
      <c r="AV894" s="211"/>
      <c r="AW894" s="211"/>
      <c r="AX894" s="211"/>
      <c r="AY894" s="211"/>
      <c r="AZ894" s="211"/>
      <c r="BA894" s="211"/>
      <c r="BB894" s="211"/>
      <c r="BC894" s="211"/>
      <c r="BD894" s="211"/>
      <c r="BE894" s="211"/>
      <c r="BF894" s="211"/>
      <c r="BG894" s="211"/>
    </row>
    <row r="895" spans="1:59" ht="12.75" customHeight="1">
      <c r="A895" s="211"/>
      <c r="B895" s="2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G895" s="211"/>
      <c r="AH895" s="211"/>
      <c r="AI895" s="211"/>
      <c r="AJ895" s="211"/>
      <c r="AK895" s="211"/>
      <c r="AL895" s="211"/>
      <c r="AM895" s="211"/>
      <c r="AN895" s="211"/>
      <c r="AO895" s="211"/>
      <c r="AP895" s="211"/>
      <c r="AQ895" s="211"/>
      <c r="AR895" s="211"/>
      <c r="AS895" s="211"/>
      <c r="AT895" s="211"/>
      <c r="AU895" s="211"/>
      <c r="AV895" s="211"/>
      <c r="AW895" s="211"/>
      <c r="AX895" s="211"/>
      <c r="AY895" s="211"/>
      <c r="AZ895" s="211"/>
      <c r="BA895" s="211"/>
      <c r="BB895" s="211"/>
      <c r="BC895" s="211"/>
      <c r="BD895" s="211"/>
      <c r="BE895" s="211"/>
      <c r="BF895" s="211"/>
      <c r="BG895" s="211"/>
    </row>
    <row r="896" spans="1:59" ht="12.75" customHeight="1">
      <c r="A896" s="211"/>
      <c r="B896" s="2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G896" s="211"/>
      <c r="AH896" s="211"/>
      <c r="AI896" s="211"/>
      <c r="AJ896" s="211"/>
      <c r="AK896" s="211"/>
      <c r="AL896" s="211"/>
      <c r="AM896" s="211"/>
      <c r="AN896" s="211"/>
      <c r="AO896" s="211"/>
      <c r="AP896" s="211"/>
      <c r="AQ896" s="211"/>
      <c r="AR896" s="211"/>
      <c r="AS896" s="211"/>
      <c r="AT896" s="211"/>
      <c r="AU896" s="211"/>
      <c r="AV896" s="211"/>
      <c r="AW896" s="211"/>
      <c r="AX896" s="211"/>
      <c r="AY896" s="211"/>
      <c r="AZ896" s="211"/>
      <c r="BA896" s="211"/>
      <c r="BB896" s="211"/>
      <c r="BC896" s="211"/>
      <c r="BD896" s="211"/>
      <c r="BE896" s="211"/>
      <c r="BF896" s="211"/>
      <c r="BG896" s="211"/>
    </row>
    <row r="897" spans="1:59" ht="12.75" customHeight="1">
      <c r="A897" s="211"/>
      <c r="B897" s="2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G897" s="211"/>
      <c r="AH897" s="211"/>
      <c r="AI897" s="211"/>
      <c r="AJ897" s="211"/>
      <c r="AK897" s="211"/>
      <c r="AL897" s="211"/>
      <c r="AM897" s="211"/>
      <c r="AN897" s="211"/>
      <c r="AO897" s="211"/>
      <c r="AP897" s="211"/>
      <c r="AQ897" s="211"/>
      <c r="AR897" s="211"/>
      <c r="AS897" s="211"/>
      <c r="AT897" s="211"/>
      <c r="AU897" s="211"/>
      <c r="AV897" s="211"/>
      <c r="AW897" s="211"/>
      <c r="AX897" s="211"/>
      <c r="AY897" s="211"/>
      <c r="AZ897" s="211"/>
      <c r="BA897" s="211"/>
      <c r="BB897" s="211"/>
      <c r="BC897" s="211"/>
      <c r="BD897" s="211"/>
      <c r="BE897" s="211"/>
      <c r="BF897" s="211"/>
      <c r="BG897" s="211"/>
    </row>
    <row r="898" spans="1:59" ht="12.75" customHeight="1">
      <c r="A898" s="211"/>
      <c r="B898" s="2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G898" s="211"/>
      <c r="AH898" s="211"/>
      <c r="AI898" s="211"/>
      <c r="AJ898" s="211"/>
      <c r="AK898" s="211"/>
      <c r="AL898" s="211"/>
      <c r="AM898" s="211"/>
      <c r="AN898" s="211"/>
      <c r="AO898" s="211"/>
      <c r="AP898" s="211"/>
      <c r="AQ898" s="211"/>
      <c r="AR898" s="211"/>
      <c r="AS898" s="211"/>
      <c r="AT898" s="211"/>
      <c r="AU898" s="211"/>
      <c r="AV898" s="211"/>
      <c r="AW898" s="211"/>
      <c r="AX898" s="211"/>
      <c r="AY898" s="211"/>
      <c r="AZ898" s="211"/>
      <c r="BA898" s="211"/>
      <c r="BB898" s="211"/>
      <c r="BC898" s="211"/>
      <c r="BD898" s="211"/>
      <c r="BE898" s="211"/>
      <c r="BF898" s="211"/>
      <c r="BG898" s="211"/>
    </row>
    <row r="899" spans="1:59" ht="12.75" customHeight="1">
      <c r="A899" s="211"/>
      <c r="B899" s="2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G899" s="211"/>
      <c r="AH899" s="211"/>
      <c r="AI899" s="211"/>
      <c r="AJ899" s="211"/>
      <c r="AK899" s="211"/>
      <c r="AL899" s="211"/>
      <c r="AM899" s="211"/>
      <c r="AN899" s="211"/>
      <c r="AO899" s="211"/>
      <c r="AP899" s="211"/>
      <c r="AQ899" s="211"/>
      <c r="AR899" s="211"/>
      <c r="AS899" s="211"/>
      <c r="AT899" s="211"/>
      <c r="AU899" s="211"/>
      <c r="AV899" s="211"/>
      <c r="AW899" s="211"/>
      <c r="AX899" s="211"/>
      <c r="AY899" s="211"/>
      <c r="AZ899" s="211"/>
      <c r="BA899" s="211"/>
      <c r="BB899" s="211"/>
      <c r="BC899" s="211"/>
      <c r="BD899" s="211"/>
      <c r="BE899" s="211"/>
      <c r="BF899" s="211"/>
      <c r="BG899" s="211"/>
    </row>
    <row r="900" spans="1:59" ht="12.75" customHeight="1">
      <c r="A900" s="211"/>
      <c r="B900" s="2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G900" s="211"/>
      <c r="AH900" s="211"/>
      <c r="AI900" s="211"/>
      <c r="AJ900" s="211"/>
      <c r="AK900" s="211"/>
      <c r="AL900" s="211"/>
      <c r="AM900" s="211"/>
      <c r="AN900" s="211"/>
      <c r="AO900" s="211"/>
      <c r="AP900" s="211"/>
      <c r="AQ900" s="211"/>
      <c r="AR900" s="211"/>
      <c r="AS900" s="211"/>
      <c r="AT900" s="211"/>
      <c r="AU900" s="211"/>
      <c r="AV900" s="211"/>
      <c r="AW900" s="211"/>
      <c r="AX900" s="211"/>
      <c r="AY900" s="211"/>
      <c r="AZ900" s="211"/>
      <c r="BA900" s="211"/>
      <c r="BB900" s="211"/>
      <c r="BC900" s="211"/>
      <c r="BD900" s="211"/>
      <c r="BE900" s="211"/>
      <c r="BF900" s="211"/>
      <c r="BG900" s="211"/>
    </row>
    <row r="901" spans="1:59" ht="12.75" customHeight="1">
      <c r="A901" s="211"/>
      <c r="B901" s="2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G901" s="211"/>
      <c r="AH901" s="211"/>
      <c r="AI901" s="211"/>
      <c r="AJ901" s="211"/>
      <c r="AK901" s="211"/>
      <c r="AL901" s="211"/>
      <c r="AM901" s="211"/>
      <c r="AN901" s="211"/>
      <c r="AO901" s="211"/>
      <c r="AP901" s="211"/>
      <c r="AQ901" s="211"/>
      <c r="AR901" s="211"/>
      <c r="AS901" s="211"/>
      <c r="AT901" s="211"/>
      <c r="AU901" s="211"/>
      <c r="AV901" s="211"/>
      <c r="AW901" s="211"/>
      <c r="AX901" s="211"/>
      <c r="AY901" s="211"/>
      <c r="AZ901" s="211"/>
      <c r="BA901" s="211"/>
      <c r="BB901" s="211"/>
      <c r="BC901" s="211"/>
      <c r="BD901" s="211"/>
      <c r="BE901" s="211"/>
      <c r="BF901" s="211"/>
      <c r="BG901" s="211"/>
    </row>
    <row r="902" spans="1:59" ht="12.75" customHeight="1">
      <c r="A902" s="211"/>
      <c r="B902" s="2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G902" s="211"/>
      <c r="AH902" s="211"/>
      <c r="AI902" s="211"/>
      <c r="AJ902" s="211"/>
      <c r="AK902" s="211"/>
      <c r="AL902" s="211"/>
      <c r="AM902" s="211"/>
      <c r="AN902" s="211"/>
      <c r="AO902" s="211"/>
      <c r="AP902" s="211"/>
      <c r="AQ902" s="211"/>
      <c r="AR902" s="211"/>
      <c r="AS902" s="211"/>
      <c r="AT902" s="211"/>
      <c r="AU902" s="211"/>
      <c r="AV902" s="211"/>
      <c r="AW902" s="211"/>
      <c r="AX902" s="211"/>
      <c r="AY902" s="211"/>
      <c r="AZ902" s="211"/>
      <c r="BA902" s="211"/>
      <c r="BB902" s="211"/>
      <c r="BC902" s="211"/>
      <c r="BD902" s="211"/>
      <c r="BE902" s="211"/>
      <c r="BF902" s="211"/>
      <c r="BG902" s="211"/>
    </row>
    <row r="903" spans="1:59" ht="12.75" customHeight="1">
      <c r="A903" s="211"/>
      <c r="B903" s="2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G903" s="211"/>
      <c r="AH903" s="211"/>
      <c r="AI903" s="211"/>
      <c r="AJ903" s="211"/>
      <c r="AK903" s="211"/>
      <c r="AL903" s="211"/>
      <c r="AM903" s="211"/>
      <c r="AN903" s="211"/>
      <c r="AO903" s="211"/>
      <c r="AP903" s="211"/>
      <c r="AQ903" s="211"/>
      <c r="AR903" s="211"/>
      <c r="AS903" s="211"/>
      <c r="AT903" s="211"/>
      <c r="AU903" s="211"/>
      <c r="AV903" s="211"/>
      <c r="AW903" s="211"/>
      <c r="AX903" s="211"/>
      <c r="AY903" s="211"/>
      <c r="AZ903" s="211"/>
      <c r="BA903" s="211"/>
      <c r="BB903" s="211"/>
      <c r="BC903" s="211"/>
      <c r="BD903" s="211"/>
      <c r="BE903" s="211"/>
      <c r="BF903" s="211"/>
      <c r="BG903" s="211"/>
    </row>
    <row r="904" spans="1:59" ht="12.75" customHeight="1">
      <c r="A904" s="211"/>
      <c r="B904" s="2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G904" s="211"/>
      <c r="AH904" s="211"/>
      <c r="AI904" s="211"/>
      <c r="AJ904" s="211"/>
      <c r="AK904" s="211"/>
      <c r="AL904" s="211"/>
      <c r="AM904" s="211"/>
      <c r="AN904" s="211"/>
      <c r="AO904" s="211"/>
      <c r="AP904" s="211"/>
      <c r="AQ904" s="211"/>
      <c r="AR904" s="211"/>
      <c r="AS904" s="211"/>
      <c r="AT904" s="211"/>
      <c r="AU904" s="211"/>
      <c r="AV904" s="211"/>
      <c r="AW904" s="211"/>
      <c r="AX904" s="211"/>
      <c r="AY904" s="211"/>
      <c r="AZ904" s="211"/>
      <c r="BA904" s="211"/>
      <c r="BB904" s="211"/>
      <c r="BC904" s="211"/>
      <c r="BD904" s="211"/>
      <c r="BE904" s="211"/>
      <c r="BF904" s="211"/>
      <c r="BG904" s="211"/>
    </row>
    <row r="905" spans="1:59" ht="12.75" customHeight="1">
      <c r="A905" s="211"/>
      <c r="B905" s="2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G905" s="211"/>
      <c r="AH905" s="211"/>
      <c r="AI905" s="211"/>
      <c r="AJ905" s="211"/>
      <c r="AK905" s="211"/>
      <c r="AL905" s="211"/>
      <c r="AM905" s="211"/>
      <c r="AN905" s="211"/>
      <c r="AO905" s="211"/>
      <c r="AP905" s="211"/>
      <c r="AQ905" s="211"/>
      <c r="AR905" s="211"/>
      <c r="AS905" s="211"/>
      <c r="AT905" s="211"/>
      <c r="AU905" s="211"/>
      <c r="AV905" s="211"/>
      <c r="AW905" s="211"/>
      <c r="AX905" s="211"/>
      <c r="AY905" s="211"/>
      <c r="AZ905" s="211"/>
      <c r="BA905" s="211"/>
      <c r="BB905" s="211"/>
      <c r="BC905" s="211"/>
      <c r="BD905" s="211"/>
      <c r="BE905" s="211"/>
      <c r="BF905" s="211"/>
      <c r="BG905" s="211"/>
    </row>
    <row r="906" spans="1:59" ht="12.75" customHeight="1">
      <c r="A906" s="211"/>
      <c r="B906" s="2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G906" s="211"/>
      <c r="AH906" s="211"/>
      <c r="AI906" s="211"/>
      <c r="AJ906" s="211"/>
      <c r="AK906" s="211"/>
      <c r="AL906" s="211"/>
      <c r="AM906" s="211"/>
      <c r="AN906" s="211"/>
      <c r="AO906" s="211"/>
      <c r="AP906" s="211"/>
      <c r="AQ906" s="211"/>
      <c r="AR906" s="211"/>
      <c r="AS906" s="211"/>
      <c r="AT906" s="211"/>
      <c r="AU906" s="211"/>
      <c r="AV906" s="211"/>
      <c r="AW906" s="211"/>
      <c r="AX906" s="211"/>
      <c r="AY906" s="211"/>
      <c r="AZ906" s="211"/>
      <c r="BA906" s="211"/>
      <c r="BB906" s="211"/>
      <c r="BC906" s="211"/>
      <c r="BD906" s="211"/>
      <c r="BE906" s="211"/>
      <c r="BF906" s="211"/>
      <c r="BG906" s="211"/>
    </row>
    <row r="907" spans="1:59" ht="12.75" customHeight="1">
      <c r="A907" s="211"/>
      <c r="B907" s="2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G907" s="211"/>
      <c r="AH907" s="211"/>
      <c r="AI907" s="211"/>
      <c r="AJ907" s="211"/>
      <c r="AK907" s="211"/>
      <c r="AL907" s="211"/>
      <c r="AM907" s="211"/>
      <c r="AN907" s="211"/>
      <c r="AO907" s="211"/>
      <c r="AP907" s="211"/>
      <c r="AQ907" s="211"/>
      <c r="AR907" s="211"/>
      <c r="AS907" s="211"/>
      <c r="AT907" s="211"/>
      <c r="AU907" s="211"/>
      <c r="AV907" s="211"/>
      <c r="AW907" s="211"/>
      <c r="AX907" s="211"/>
      <c r="AY907" s="211"/>
      <c r="AZ907" s="211"/>
      <c r="BA907" s="211"/>
      <c r="BB907" s="211"/>
      <c r="BC907" s="211"/>
      <c r="BD907" s="211"/>
      <c r="BE907" s="211"/>
      <c r="BF907" s="211"/>
      <c r="BG907" s="211"/>
    </row>
    <row r="908" spans="1:59" ht="12.75" customHeight="1">
      <c r="A908" s="211"/>
      <c r="B908" s="2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G908" s="211"/>
      <c r="AH908" s="211"/>
      <c r="AI908" s="211"/>
      <c r="AJ908" s="211"/>
      <c r="AK908" s="211"/>
      <c r="AL908" s="211"/>
      <c r="AM908" s="211"/>
      <c r="AN908" s="211"/>
      <c r="AO908" s="211"/>
      <c r="AP908" s="211"/>
      <c r="AQ908" s="211"/>
      <c r="AR908" s="211"/>
      <c r="AS908" s="211"/>
      <c r="AT908" s="211"/>
      <c r="AU908" s="211"/>
      <c r="AV908" s="211"/>
      <c r="AW908" s="211"/>
      <c r="AX908" s="211"/>
      <c r="AY908" s="211"/>
      <c r="AZ908" s="211"/>
      <c r="BA908" s="211"/>
      <c r="BB908" s="211"/>
      <c r="BC908" s="211"/>
      <c r="BD908" s="211"/>
      <c r="BE908" s="211"/>
      <c r="BF908" s="211"/>
      <c r="BG908" s="211"/>
    </row>
    <row r="909" spans="1:59" ht="12.75" customHeight="1">
      <c r="A909" s="211"/>
      <c r="B909" s="2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G909" s="211"/>
      <c r="AH909" s="211"/>
      <c r="AI909" s="211"/>
      <c r="AJ909" s="211"/>
      <c r="AK909" s="211"/>
      <c r="AL909" s="211"/>
      <c r="AM909" s="211"/>
      <c r="AN909" s="211"/>
      <c r="AO909" s="211"/>
      <c r="AP909" s="211"/>
      <c r="AQ909" s="211"/>
      <c r="AR909" s="211"/>
      <c r="AS909" s="211"/>
      <c r="AT909" s="211"/>
      <c r="AU909" s="211"/>
      <c r="AV909" s="211"/>
      <c r="AW909" s="211"/>
      <c r="AX909" s="211"/>
      <c r="AY909" s="211"/>
      <c r="AZ909" s="211"/>
      <c r="BA909" s="211"/>
      <c r="BB909" s="211"/>
      <c r="BC909" s="211"/>
      <c r="BD909" s="211"/>
      <c r="BE909" s="211"/>
      <c r="BF909" s="211"/>
      <c r="BG909" s="211"/>
    </row>
    <row r="910" spans="1:59" ht="12.75" customHeight="1">
      <c r="A910" s="211"/>
      <c r="B910" s="2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G910" s="211"/>
      <c r="AH910" s="211"/>
      <c r="AI910" s="211"/>
      <c r="AJ910" s="211"/>
      <c r="AK910" s="211"/>
      <c r="AL910" s="211"/>
      <c r="AM910" s="211"/>
      <c r="AN910" s="211"/>
      <c r="AO910" s="211"/>
      <c r="AP910" s="211"/>
      <c r="AQ910" s="211"/>
      <c r="AR910" s="211"/>
      <c r="AS910" s="211"/>
      <c r="AT910" s="211"/>
      <c r="AU910" s="211"/>
      <c r="AV910" s="211"/>
      <c r="AW910" s="211"/>
      <c r="AX910" s="211"/>
      <c r="AY910" s="211"/>
      <c r="AZ910" s="211"/>
      <c r="BA910" s="211"/>
      <c r="BB910" s="211"/>
      <c r="BC910" s="211"/>
      <c r="BD910" s="211"/>
      <c r="BE910" s="211"/>
      <c r="BF910" s="211"/>
      <c r="BG910" s="211"/>
    </row>
    <row r="911" spans="1:59" ht="12.75" customHeight="1">
      <c r="A911" s="211"/>
      <c r="B911" s="2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G911" s="211"/>
      <c r="AH911" s="211"/>
      <c r="AI911" s="211"/>
      <c r="AJ911" s="211"/>
      <c r="AK911" s="211"/>
      <c r="AL911" s="211"/>
      <c r="AM911" s="211"/>
      <c r="AN911" s="211"/>
      <c r="AO911" s="211"/>
      <c r="AP911" s="211"/>
      <c r="AQ911" s="211"/>
      <c r="AR911" s="211"/>
      <c r="AS911" s="211"/>
      <c r="AT911" s="211"/>
      <c r="AU911" s="211"/>
      <c r="AV911" s="211"/>
      <c r="AW911" s="211"/>
      <c r="AX911" s="211"/>
      <c r="AY911" s="211"/>
      <c r="AZ911" s="211"/>
      <c r="BA911" s="211"/>
      <c r="BB911" s="211"/>
      <c r="BC911" s="211"/>
      <c r="BD911" s="211"/>
      <c r="BE911" s="211"/>
      <c r="BF911" s="211"/>
      <c r="BG911" s="211"/>
    </row>
    <row r="912" spans="1:59" ht="12.75" customHeight="1">
      <c r="A912" s="211"/>
      <c r="B912" s="2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G912" s="211"/>
      <c r="AH912" s="211"/>
      <c r="AI912" s="211"/>
      <c r="AJ912" s="211"/>
      <c r="AK912" s="211"/>
      <c r="AL912" s="211"/>
      <c r="AM912" s="211"/>
      <c r="AN912" s="211"/>
      <c r="AO912" s="211"/>
      <c r="AP912" s="211"/>
      <c r="AQ912" s="211"/>
      <c r="AR912" s="211"/>
      <c r="AS912" s="211"/>
      <c r="AT912" s="211"/>
      <c r="AU912" s="211"/>
      <c r="AV912" s="211"/>
      <c r="AW912" s="211"/>
      <c r="AX912" s="211"/>
      <c r="AY912" s="211"/>
      <c r="AZ912" s="211"/>
      <c r="BA912" s="211"/>
      <c r="BB912" s="211"/>
      <c r="BC912" s="211"/>
      <c r="BD912" s="211"/>
      <c r="BE912" s="211"/>
      <c r="BF912" s="211"/>
      <c r="BG912" s="211"/>
    </row>
    <row r="913" spans="1:59" ht="12.75" customHeight="1">
      <c r="A913" s="211"/>
      <c r="B913" s="2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G913" s="211"/>
      <c r="AH913" s="211"/>
      <c r="AI913" s="211"/>
      <c r="AJ913" s="211"/>
      <c r="AK913" s="211"/>
      <c r="AL913" s="211"/>
      <c r="AM913" s="211"/>
      <c r="AN913" s="211"/>
      <c r="AO913" s="211"/>
      <c r="AP913" s="211"/>
      <c r="AQ913" s="211"/>
      <c r="AR913" s="211"/>
      <c r="AS913" s="211"/>
      <c r="AT913" s="211"/>
      <c r="AU913" s="211"/>
      <c r="AV913" s="211"/>
      <c r="AW913" s="211"/>
      <c r="AX913" s="211"/>
      <c r="AY913" s="211"/>
      <c r="AZ913" s="211"/>
      <c r="BA913" s="211"/>
      <c r="BB913" s="211"/>
      <c r="BC913" s="211"/>
      <c r="BD913" s="211"/>
      <c r="BE913" s="211"/>
      <c r="BF913" s="211"/>
      <c r="BG913" s="211"/>
    </row>
    <row r="914" spans="1:59" ht="12.75" customHeight="1">
      <c r="A914" s="211"/>
      <c r="B914" s="2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G914" s="211"/>
      <c r="AH914" s="211"/>
      <c r="AI914" s="211"/>
      <c r="AJ914" s="211"/>
      <c r="AK914" s="211"/>
      <c r="AL914" s="211"/>
      <c r="AM914" s="211"/>
      <c r="AN914" s="211"/>
      <c r="AO914" s="211"/>
      <c r="AP914" s="211"/>
      <c r="AQ914" s="211"/>
      <c r="AR914" s="211"/>
      <c r="AS914" s="211"/>
      <c r="AT914" s="211"/>
      <c r="AU914" s="211"/>
      <c r="AV914" s="211"/>
      <c r="AW914" s="211"/>
      <c r="AX914" s="211"/>
      <c r="AY914" s="211"/>
      <c r="AZ914" s="211"/>
      <c r="BA914" s="211"/>
      <c r="BB914" s="211"/>
      <c r="BC914" s="211"/>
      <c r="BD914" s="211"/>
      <c r="BE914" s="211"/>
      <c r="BF914" s="211"/>
      <c r="BG914" s="211"/>
    </row>
    <row r="915" spans="1:59" ht="12.75" customHeight="1">
      <c r="A915" s="211"/>
      <c r="B915" s="2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G915" s="211"/>
      <c r="AH915" s="211"/>
      <c r="AI915" s="211"/>
      <c r="AJ915" s="211"/>
      <c r="AK915" s="211"/>
      <c r="AL915" s="211"/>
      <c r="AM915" s="211"/>
      <c r="AN915" s="211"/>
      <c r="AO915" s="211"/>
      <c r="AP915" s="211"/>
      <c r="AQ915" s="211"/>
      <c r="AR915" s="211"/>
      <c r="AS915" s="211"/>
      <c r="AT915" s="211"/>
      <c r="AU915" s="211"/>
      <c r="AV915" s="211"/>
      <c r="AW915" s="211"/>
      <c r="AX915" s="211"/>
      <c r="AY915" s="211"/>
      <c r="AZ915" s="211"/>
      <c r="BA915" s="211"/>
      <c r="BB915" s="211"/>
      <c r="BC915" s="211"/>
      <c r="BD915" s="211"/>
      <c r="BE915" s="211"/>
      <c r="BF915" s="211"/>
      <c r="BG915" s="211"/>
    </row>
    <row r="916" spans="1:59" ht="12.75" customHeight="1">
      <c r="A916" s="211"/>
      <c r="B916" s="2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G916" s="211"/>
      <c r="AH916" s="211"/>
      <c r="AI916" s="211"/>
      <c r="AJ916" s="211"/>
      <c r="AK916" s="211"/>
      <c r="AL916" s="211"/>
      <c r="AM916" s="211"/>
      <c r="AN916" s="211"/>
      <c r="AO916" s="211"/>
      <c r="AP916" s="211"/>
      <c r="AQ916" s="211"/>
      <c r="AR916" s="211"/>
      <c r="AS916" s="211"/>
      <c r="AT916" s="211"/>
      <c r="AU916" s="211"/>
      <c r="AV916" s="211"/>
      <c r="AW916" s="211"/>
      <c r="AX916" s="211"/>
      <c r="AY916" s="211"/>
      <c r="AZ916" s="211"/>
      <c r="BA916" s="211"/>
      <c r="BB916" s="211"/>
      <c r="BC916" s="211"/>
      <c r="BD916" s="211"/>
      <c r="BE916" s="211"/>
      <c r="BF916" s="211"/>
      <c r="BG916" s="211"/>
    </row>
    <row r="917" spans="1:59" ht="12.75" customHeight="1">
      <c r="A917" s="211"/>
      <c r="B917" s="2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11"/>
      <c r="AK917" s="211"/>
      <c r="AL917" s="211"/>
      <c r="AM917" s="211"/>
      <c r="AN917" s="211"/>
      <c r="AO917" s="211"/>
      <c r="AP917" s="211"/>
      <c r="AQ917" s="211"/>
      <c r="AR917" s="211"/>
      <c r="AS917" s="211"/>
      <c r="AT917" s="211"/>
      <c r="AU917" s="211"/>
      <c r="AV917" s="211"/>
      <c r="AW917" s="211"/>
      <c r="AX917" s="211"/>
      <c r="AY917" s="211"/>
      <c r="AZ917" s="211"/>
      <c r="BA917" s="211"/>
      <c r="BB917" s="211"/>
      <c r="BC917" s="211"/>
      <c r="BD917" s="211"/>
      <c r="BE917" s="211"/>
      <c r="BF917" s="211"/>
      <c r="BG917" s="211"/>
    </row>
    <row r="918" spans="1:59" ht="12.75" customHeight="1">
      <c r="A918" s="211"/>
      <c r="B918" s="2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G918" s="211"/>
      <c r="AH918" s="211"/>
      <c r="AI918" s="211"/>
      <c r="AJ918" s="211"/>
      <c r="AK918" s="211"/>
      <c r="AL918" s="211"/>
      <c r="AM918" s="211"/>
      <c r="AN918" s="211"/>
      <c r="AO918" s="211"/>
      <c r="AP918" s="211"/>
      <c r="AQ918" s="211"/>
      <c r="AR918" s="211"/>
      <c r="AS918" s="211"/>
      <c r="AT918" s="211"/>
      <c r="AU918" s="211"/>
      <c r="AV918" s="211"/>
      <c r="AW918" s="211"/>
      <c r="AX918" s="211"/>
      <c r="AY918" s="211"/>
      <c r="AZ918" s="211"/>
      <c r="BA918" s="211"/>
      <c r="BB918" s="211"/>
      <c r="BC918" s="211"/>
      <c r="BD918" s="211"/>
      <c r="BE918" s="211"/>
      <c r="BF918" s="211"/>
      <c r="BG918" s="211"/>
    </row>
    <row r="919" spans="1:59" ht="12.75" customHeight="1">
      <c r="A919" s="211"/>
      <c r="B919" s="2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G919" s="211"/>
      <c r="AH919" s="211"/>
      <c r="AI919" s="211"/>
      <c r="AJ919" s="211"/>
      <c r="AK919" s="211"/>
      <c r="AL919" s="211"/>
      <c r="AM919" s="211"/>
      <c r="AN919" s="211"/>
      <c r="AO919" s="211"/>
      <c r="AP919" s="211"/>
      <c r="AQ919" s="211"/>
      <c r="AR919" s="211"/>
      <c r="AS919" s="211"/>
      <c r="AT919" s="211"/>
      <c r="AU919" s="211"/>
      <c r="AV919" s="211"/>
      <c r="AW919" s="211"/>
      <c r="AX919" s="211"/>
      <c r="AY919" s="211"/>
      <c r="AZ919" s="211"/>
      <c r="BA919" s="211"/>
      <c r="BB919" s="211"/>
      <c r="BC919" s="211"/>
      <c r="BD919" s="211"/>
      <c r="BE919" s="211"/>
      <c r="BF919" s="211"/>
      <c r="BG919" s="211"/>
    </row>
    <row r="920" spans="1:59" ht="12.75" customHeight="1">
      <c r="A920" s="211"/>
      <c r="B920" s="2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G920" s="211"/>
      <c r="AH920" s="211"/>
      <c r="AI920" s="211"/>
      <c r="AJ920" s="211"/>
      <c r="AK920" s="211"/>
      <c r="AL920" s="211"/>
      <c r="AM920" s="211"/>
      <c r="AN920" s="211"/>
      <c r="AO920" s="211"/>
      <c r="AP920" s="211"/>
      <c r="AQ920" s="211"/>
      <c r="AR920" s="211"/>
      <c r="AS920" s="211"/>
      <c r="AT920" s="211"/>
      <c r="AU920" s="211"/>
      <c r="AV920" s="211"/>
      <c r="AW920" s="211"/>
      <c r="AX920" s="211"/>
      <c r="AY920" s="211"/>
      <c r="AZ920" s="211"/>
      <c r="BA920" s="211"/>
      <c r="BB920" s="211"/>
      <c r="BC920" s="211"/>
      <c r="BD920" s="211"/>
      <c r="BE920" s="211"/>
      <c r="BF920" s="211"/>
      <c r="BG920" s="211"/>
    </row>
    <row r="921" spans="1:59" ht="12.75" customHeight="1">
      <c r="A921" s="211"/>
      <c r="B921" s="2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11"/>
      <c r="AK921" s="211"/>
      <c r="AL921" s="211"/>
      <c r="AM921" s="211"/>
      <c r="AN921" s="211"/>
      <c r="AO921" s="211"/>
      <c r="AP921" s="211"/>
      <c r="AQ921" s="211"/>
      <c r="AR921" s="211"/>
      <c r="AS921" s="211"/>
      <c r="AT921" s="211"/>
      <c r="AU921" s="211"/>
      <c r="AV921" s="211"/>
      <c r="AW921" s="211"/>
      <c r="AX921" s="211"/>
      <c r="AY921" s="211"/>
      <c r="AZ921" s="211"/>
      <c r="BA921" s="211"/>
      <c r="BB921" s="211"/>
      <c r="BC921" s="211"/>
      <c r="BD921" s="211"/>
      <c r="BE921" s="211"/>
      <c r="BF921" s="211"/>
      <c r="BG921" s="211"/>
    </row>
    <row r="922" spans="1:59" ht="12.75" customHeight="1">
      <c r="A922" s="211"/>
      <c r="B922" s="2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G922" s="211"/>
      <c r="AH922" s="211"/>
      <c r="AI922" s="211"/>
      <c r="AJ922" s="211"/>
      <c r="AK922" s="211"/>
      <c r="AL922" s="211"/>
      <c r="AM922" s="211"/>
      <c r="AN922" s="211"/>
      <c r="AO922" s="211"/>
      <c r="AP922" s="211"/>
      <c r="AQ922" s="211"/>
      <c r="AR922" s="211"/>
      <c r="AS922" s="211"/>
      <c r="AT922" s="211"/>
      <c r="AU922" s="211"/>
      <c r="AV922" s="211"/>
      <c r="AW922" s="211"/>
      <c r="AX922" s="211"/>
      <c r="AY922" s="211"/>
      <c r="AZ922" s="211"/>
      <c r="BA922" s="211"/>
      <c r="BB922" s="211"/>
      <c r="BC922" s="211"/>
      <c r="BD922" s="211"/>
      <c r="BE922" s="211"/>
      <c r="BF922" s="211"/>
      <c r="BG922" s="211"/>
    </row>
    <row r="923" spans="1:59" ht="12.75" customHeight="1">
      <c r="A923" s="211"/>
      <c r="B923" s="2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11"/>
      <c r="AK923" s="211"/>
      <c r="AL923" s="211"/>
      <c r="AM923" s="211"/>
      <c r="AN923" s="211"/>
      <c r="AO923" s="211"/>
      <c r="AP923" s="211"/>
      <c r="AQ923" s="211"/>
      <c r="AR923" s="211"/>
      <c r="AS923" s="211"/>
      <c r="AT923" s="211"/>
      <c r="AU923" s="211"/>
      <c r="AV923" s="211"/>
      <c r="AW923" s="211"/>
      <c r="AX923" s="211"/>
      <c r="AY923" s="211"/>
      <c r="AZ923" s="211"/>
      <c r="BA923" s="211"/>
      <c r="BB923" s="211"/>
      <c r="BC923" s="211"/>
      <c r="BD923" s="211"/>
      <c r="BE923" s="211"/>
      <c r="BF923" s="211"/>
      <c r="BG923" s="211"/>
    </row>
    <row r="924" spans="1:59" ht="12.75" customHeight="1">
      <c r="A924" s="211"/>
      <c r="B924" s="2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1"/>
      <c r="AT924" s="211"/>
      <c r="AU924" s="211"/>
      <c r="AV924" s="211"/>
      <c r="AW924" s="211"/>
      <c r="AX924" s="211"/>
      <c r="AY924" s="211"/>
      <c r="AZ924" s="211"/>
      <c r="BA924" s="211"/>
      <c r="BB924" s="211"/>
      <c r="BC924" s="211"/>
      <c r="BD924" s="211"/>
      <c r="BE924" s="211"/>
      <c r="BF924" s="211"/>
      <c r="BG924" s="211"/>
    </row>
    <row r="925" spans="1:59" ht="12.75" customHeight="1">
      <c r="A925" s="211"/>
      <c r="B925" s="2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1"/>
      <c r="AT925" s="211"/>
      <c r="AU925" s="211"/>
      <c r="AV925" s="211"/>
      <c r="AW925" s="211"/>
      <c r="AX925" s="211"/>
      <c r="AY925" s="211"/>
      <c r="AZ925" s="211"/>
      <c r="BA925" s="211"/>
      <c r="BB925" s="211"/>
      <c r="BC925" s="211"/>
      <c r="BD925" s="211"/>
      <c r="BE925" s="211"/>
      <c r="BF925" s="211"/>
      <c r="BG925" s="211"/>
    </row>
    <row r="926" spans="1:59" ht="12.75" customHeight="1">
      <c r="A926" s="211"/>
      <c r="B926" s="2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G926" s="211"/>
      <c r="AH926" s="211"/>
      <c r="AI926" s="211"/>
      <c r="AJ926" s="211"/>
      <c r="AK926" s="211"/>
      <c r="AL926" s="211"/>
      <c r="AM926" s="211"/>
      <c r="AN926" s="211"/>
      <c r="AO926" s="211"/>
      <c r="AP926" s="211"/>
      <c r="AQ926" s="211"/>
      <c r="AR926" s="211"/>
      <c r="AS926" s="211"/>
      <c r="AT926" s="211"/>
      <c r="AU926" s="211"/>
      <c r="AV926" s="211"/>
      <c r="AW926" s="211"/>
      <c r="AX926" s="211"/>
      <c r="AY926" s="211"/>
      <c r="AZ926" s="211"/>
      <c r="BA926" s="211"/>
      <c r="BB926" s="211"/>
      <c r="BC926" s="211"/>
      <c r="BD926" s="211"/>
      <c r="BE926" s="211"/>
      <c r="BF926" s="211"/>
      <c r="BG926" s="211"/>
    </row>
    <row r="927" spans="1:59" ht="12.75" customHeight="1">
      <c r="A927" s="211"/>
      <c r="B927" s="2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1"/>
      <c r="AT927" s="211"/>
      <c r="AU927" s="211"/>
      <c r="AV927" s="211"/>
      <c r="AW927" s="211"/>
      <c r="AX927" s="211"/>
      <c r="AY927" s="211"/>
      <c r="AZ927" s="211"/>
      <c r="BA927" s="211"/>
      <c r="BB927" s="211"/>
      <c r="BC927" s="211"/>
      <c r="BD927" s="211"/>
      <c r="BE927" s="211"/>
      <c r="BF927" s="211"/>
      <c r="BG927" s="211"/>
    </row>
    <row r="928" spans="1:59" ht="12.75" customHeight="1">
      <c r="A928" s="211"/>
      <c r="B928" s="2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G928" s="211"/>
      <c r="AH928" s="211"/>
      <c r="AI928" s="211"/>
      <c r="AJ928" s="211"/>
      <c r="AK928" s="211"/>
      <c r="AL928" s="211"/>
      <c r="AM928" s="211"/>
      <c r="AN928" s="211"/>
      <c r="AO928" s="211"/>
      <c r="AP928" s="211"/>
      <c r="AQ928" s="211"/>
      <c r="AR928" s="211"/>
      <c r="AS928" s="211"/>
      <c r="AT928" s="211"/>
      <c r="AU928" s="211"/>
      <c r="AV928" s="211"/>
      <c r="AW928" s="211"/>
      <c r="AX928" s="211"/>
      <c r="AY928" s="211"/>
      <c r="AZ928" s="211"/>
      <c r="BA928" s="211"/>
      <c r="BB928" s="211"/>
      <c r="BC928" s="211"/>
      <c r="BD928" s="211"/>
      <c r="BE928" s="211"/>
      <c r="BF928" s="211"/>
      <c r="BG928" s="211"/>
    </row>
    <row r="929" spans="1:59" ht="12.75" customHeight="1">
      <c r="A929" s="211"/>
      <c r="B929" s="2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G929" s="211"/>
      <c r="AH929" s="211"/>
      <c r="AI929" s="211"/>
      <c r="AJ929" s="211"/>
      <c r="AK929" s="211"/>
      <c r="AL929" s="211"/>
      <c r="AM929" s="211"/>
      <c r="AN929" s="211"/>
      <c r="AO929" s="211"/>
      <c r="AP929" s="211"/>
      <c r="AQ929" s="211"/>
      <c r="AR929" s="211"/>
      <c r="AS929" s="211"/>
      <c r="AT929" s="211"/>
      <c r="AU929" s="211"/>
      <c r="AV929" s="211"/>
      <c r="AW929" s="211"/>
      <c r="AX929" s="211"/>
      <c r="AY929" s="211"/>
      <c r="AZ929" s="211"/>
      <c r="BA929" s="211"/>
      <c r="BB929" s="211"/>
      <c r="BC929" s="211"/>
      <c r="BD929" s="211"/>
      <c r="BE929" s="211"/>
      <c r="BF929" s="211"/>
      <c r="BG929" s="211"/>
    </row>
    <row r="930" spans="1:59" ht="12.75" customHeight="1">
      <c r="A930" s="211"/>
      <c r="B930" s="2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G930" s="211"/>
      <c r="AH930" s="211"/>
      <c r="AI930" s="211"/>
      <c r="AJ930" s="211"/>
      <c r="AK930" s="211"/>
      <c r="AL930" s="211"/>
      <c r="AM930" s="211"/>
      <c r="AN930" s="211"/>
      <c r="AO930" s="211"/>
      <c r="AP930" s="211"/>
      <c r="AQ930" s="211"/>
      <c r="AR930" s="211"/>
      <c r="AS930" s="211"/>
      <c r="AT930" s="211"/>
      <c r="AU930" s="211"/>
      <c r="AV930" s="211"/>
      <c r="AW930" s="211"/>
      <c r="AX930" s="211"/>
      <c r="AY930" s="211"/>
      <c r="AZ930" s="211"/>
      <c r="BA930" s="211"/>
      <c r="BB930" s="211"/>
      <c r="BC930" s="211"/>
      <c r="BD930" s="211"/>
      <c r="BE930" s="211"/>
      <c r="BF930" s="211"/>
      <c r="BG930" s="211"/>
    </row>
    <row r="931" spans="1:59" ht="12.75" customHeight="1">
      <c r="A931" s="211"/>
      <c r="B931" s="2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G931" s="211"/>
      <c r="AH931" s="211"/>
      <c r="AI931" s="211"/>
      <c r="AJ931" s="211"/>
      <c r="AK931" s="211"/>
      <c r="AL931" s="211"/>
      <c r="AM931" s="211"/>
      <c r="AN931" s="211"/>
      <c r="AO931" s="211"/>
      <c r="AP931" s="211"/>
      <c r="AQ931" s="211"/>
      <c r="AR931" s="211"/>
      <c r="AS931" s="211"/>
      <c r="AT931" s="211"/>
      <c r="AU931" s="211"/>
      <c r="AV931" s="211"/>
      <c r="AW931" s="211"/>
      <c r="AX931" s="211"/>
      <c r="AY931" s="211"/>
      <c r="AZ931" s="211"/>
      <c r="BA931" s="211"/>
      <c r="BB931" s="211"/>
      <c r="BC931" s="211"/>
      <c r="BD931" s="211"/>
      <c r="BE931" s="211"/>
      <c r="BF931" s="211"/>
      <c r="BG931" s="211"/>
    </row>
    <row r="932" spans="1:59" ht="12.75" customHeight="1">
      <c r="A932" s="211"/>
      <c r="B932" s="2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G932" s="211"/>
      <c r="AH932" s="211"/>
      <c r="AI932" s="211"/>
      <c r="AJ932" s="211"/>
      <c r="AK932" s="211"/>
      <c r="AL932" s="211"/>
      <c r="AM932" s="211"/>
      <c r="AN932" s="211"/>
      <c r="AO932" s="211"/>
      <c r="AP932" s="211"/>
      <c r="AQ932" s="211"/>
      <c r="AR932" s="211"/>
      <c r="AS932" s="211"/>
      <c r="AT932" s="211"/>
      <c r="AU932" s="211"/>
      <c r="AV932" s="211"/>
      <c r="AW932" s="211"/>
      <c r="AX932" s="211"/>
      <c r="AY932" s="211"/>
      <c r="AZ932" s="211"/>
      <c r="BA932" s="211"/>
      <c r="BB932" s="211"/>
      <c r="BC932" s="211"/>
      <c r="BD932" s="211"/>
      <c r="BE932" s="211"/>
      <c r="BF932" s="211"/>
      <c r="BG932" s="211"/>
    </row>
    <row r="933" spans="1:59" ht="12.75" customHeight="1">
      <c r="A933" s="211"/>
      <c r="B933" s="2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G933" s="211"/>
      <c r="AH933" s="211"/>
      <c r="AI933" s="211"/>
      <c r="AJ933" s="211"/>
      <c r="AK933" s="211"/>
      <c r="AL933" s="211"/>
      <c r="AM933" s="211"/>
      <c r="AN933" s="211"/>
      <c r="AO933" s="211"/>
      <c r="AP933" s="211"/>
      <c r="AQ933" s="211"/>
      <c r="AR933" s="211"/>
      <c r="AS933" s="211"/>
      <c r="AT933" s="211"/>
      <c r="AU933" s="211"/>
      <c r="AV933" s="211"/>
      <c r="AW933" s="211"/>
      <c r="AX933" s="211"/>
      <c r="AY933" s="211"/>
      <c r="AZ933" s="211"/>
      <c r="BA933" s="211"/>
      <c r="BB933" s="211"/>
      <c r="BC933" s="211"/>
      <c r="BD933" s="211"/>
      <c r="BE933" s="211"/>
      <c r="BF933" s="211"/>
      <c r="BG933" s="211"/>
    </row>
    <row r="934" spans="1:59" ht="12.75" customHeight="1">
      <c r="A934" s="211"/>
      <c r="B934" s="2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G934" s="211"/>
      <c r="AH934" s="211"/>
      <c r="AI934" s="211"/>
      <c r="AJ934" s="211"/>
      <c r="AK934" s="211"/>
      <c r="AL934" s="211"/>
      <c r="AM934" s="211"/>
      <c r="AN934" s="211"/>
      <c r="AO934" s="211"/>
      <c r="AP934" s="211"/>
      <c r="AQ934" s="211"/>
      <c r="AR934" s="211"/>
      <c r="AS934" s="211"/>
      <c r="AT934" s="211"/>
      <c r="AU934" s="211"/>
      <c r="AV934" s="211"/>
      <c r="AW934" s="211"/>
      <c r="AX934" s="211"/>
      <c r="AY934" s="211"/>
      <c r="AZ934" s="211"/>
      <c r="BA934" s="211"/>
      <c r="BB934" s="211"/>
      <c r="BC934" s="211"/>
      <c r="BD934" s="211"/>
      <c r="BE934" s="211"/>
      <c r="BF934" s="211"/>
      <c r="BG934" s="211"/>
    </row>
    <row r="935" spans="1:59" ht="12.75" customHeight="1">
      <c r="A935" s="211"/>
      <c r="B935" s="2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G935" s="211"/>
      <c r="AH935" s="211"/>
      <c r="AI935" s="211"/>
      <c r="AJ935" s="211"/>
      <c r="AK935" s="211"/>
      <c r="AL935" s="211"/>
      <c r="AM935" s="211"/>
      <c r="AN935" s="211"/>
      <c r="AO935" s="211"/>
      <c r="AP935" s="211"/>
      <c r="AQ935" s="211"/>
      <c r="AR935" s="211"/>
      <c r="AS935" s="211"/>
      <c r="AT935" s="211"/>
      <c r="AU935" s="211"/>
      <c r="AV935" s="211"/>
      <c r="AW935" s="211"/>
      <c r="AX935" s="211"/>
      <c r="AY935" s="211"/>
      <c r="AZ935" s="211"/>
      <c r="BA935" s="211"/>
      <c r="BB935" s="211"/>
      <c r="BC935" s="211"/>
      <c r="BD935" s="211"/>
      <c r="BE935" s="211"/>
      <c r="BF935" s="211"/>
      <c r="BG935" s="211"/>
    </row>
    <row r="936" spans="1:59" ht="12.75" customHeight="1">
      <c r="A936" s="211"/>
      <c r="B936" s="2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G936" s="211"/>
      <c r="AH936" s="211"/>
      <c r="AI936" s="211"/>
      <c r="AJ936" s="211"/>
      <c r="AK936" s="211"/>
      <c r="AL936" s="211"/>
      <c r="AM936" s="211"/>
      <c r="AN936" s="211"/>
      <c r="AO936" s="211"/>
      <c r="AP936" s="211"/>
      <c r="AQ936" s="211"/>
      <c r="AR936" s="211"/>
      <c r="AS936" s="211"/>
      <c r="AT936" s="211"/>
      <c r="AU936" s="211"/>
      <c r="AV936" s="211"/>
      <c r="AW936" s="211"/>
      <c r="AX936" s="211"/>
      <c r="AY936" s="211"/>
      <c r="AZ936" s="211"/>
      <c r="BA936" s="211"/>
      <c r="BB936" s="211"/>
      <c r="BC936" s="211"/>
      <c r="BD936" s="211"/>
      <c r="BE936" s="211"/>
      <c r="BF936" s="211"/>
      <c r="BG936" s="211"/>
    </row>
    <row r="937" spans="1:59" ht="12.75" customHeight="1">
      <c r="A937" s="211"/>
      <c r="B937" s="2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G937" s="211"/>
      <c r="AH937" s="211"/>
      <c r="AI937" s="211"/>
      <c r="AJ937" s="211"/>
      <c r="AK937" s="211"/>
      <c r="AL937" s="211"/>
      <c r="AM937" s="211"/>
      <c r="AN937" s="211"/>
      <c r="AO937" s="211"/>
      <c r="AP937" s="211"/>
      <c r="AQ937" s="211"/>
      <c r="AR937" s="211"/>
      <c r="AS937" s="211"/>
      <c r="AT937" s="211"/>
      <c r="AU937" s="211"/>
      <c r="AV937" s="211"/>
      <c r="AW937" s="211"/>
      <c r="AX937" s="211"/>
      <c r="AY937" s="211"/>
      <c r="AZ937" s="211"/>
      <c r="BA937" s="211"/>
      <c r="BB937" s="211"/>
      <c r="BC937" s="211"/>
      <c r="BD937" s="211"/>
      <c r="BE937" s="211"/>
      <c r="BF937" s="211"/>
      <c r="BG937" s="211"/>
    </row>
    <row r="938" spans="1:59" ht="12.75" customHeight="1">
      <c r="A938" s="211"/>
      <c r="B938" s="2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G938" s="211"/>
      <c r="AH938" s="211"/>
      <c r="AI938" s="211"/>
      <c r="AJ938" s="211"/>
      <c r="AK938" s="211"/>
      <c r="AL938" s="211"/>
      <c r="AM938" s="211"/>
      <c r="AN938" s="211"/>
      <c r="AO938" s="211"/>
      <c r="AP938" s="211"/>
      <c r="AQ938" s="211"/>
      <c r="AR938" s="211"/>
      <c r="AS938" s="211"/>
      <c r="AT938" s="211"/>
      <c r="AU938" s="211"/>
      <c r="AV938" s="211"/>
      <c r="AW938" s="211"/>
      <c r="AX938" s="211"/>
      <c r="AY938" s="211"/>
      <c r="AZ938" s="211"/>
      <c r="BA938" s="211"/>
      <c r="BB938" s="211"/>
      <c r="BC938" s="211"/>
      <c r="BD938" s="211"/>
      <c r="BE938" s="211"/>
      <c r="BF938" s="211"/>
      <c r="BG938" s="211"/>
    </row>
    <row r="939" spans="1:59" ht="12.75" customHeight="1">
      <c r="A939" s="211"/>
      <c r="B939" s="2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G939" s="211"/>
      <c r="AH939" s="211"/>
      <c r="AI939" s="211"/>
      <c r="AJ939" s="211"/>
      <c r="AK939" s="211"/>
      <c r="AL939" s="211"/>
      <c r="AM939" s="211"/>
      <c r="AN939" s="211"/>
      <c r="AO939" s="211"/>
      <c r="AP939" s="211"/>
      <c r="AQ939" s="211"/>
      <c r="AR939" s="211"/>
      <c r="AS939" s="211"/>
      <c r="AT939" s="211"/>
      <c r="AU939" s="211"/>
      <c r="AV939" s="211"/>
      <c r="AW939" s="211"/>
      <c r="AX939" s="211"/>
      <c r="AY939" s="211"/>
      <c r="AZ939" s="211"/>
      <c r="BA939" s="211"/>
      <c r="BB939" s="211"/>
      <c r="BC939" s="211"/>
      <c r="BD939" s="211"/>
      <c r="BE939" s="211"/>
      <c r="BF939" s="211"/>
      <c r="BG939" s="211"/>
    </row>
    <row r="940" spans="1:59" ht="12.75" customHeight="1">
      <c r="A940" s="211"/>
      <c r="B940" s="2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G940" s="211"/>
      <c r="AH940" s="211"/>
      <c r="AI940" s="211"/>
      <c r="AJ940" s="211"/>
      <c r="AK940" s="211"/>
      <c r="AL940" s="211"/>
      <c r="AM940" s="211"/>
      <c r="AN940" s="211"/>
      <c r="AO940" s="211"/>
      <c r="AP940" s="211"/>
      <c r="AQ940" s="211"/>
      <c r="AR940" s="211"/>
      <c r="AS940" s="211"/>
      <c r="AT940" s="211"/>
      <c r="AU940" s="211"/>
      <c r="AV940" s="211"/>
      <c r="AW940" s="211"/>
      <c r="AX940" s="211"/>
      <c r="AY940" s="211"/>
      <c r="AZ940" s="211"/>
      <c r="BA940" s="211"/>
      <c r="BB940" s="211"/>
      <c r="BC940" s="211"/>
      <c r="BD940" s="211"/>
      <c r="BE940" s="211"/>
      <c r="BF940" s="211"/>
      <c r="BG940" s="211"/>
    </row>
    <row r="941" spans="1:59" ht="12.75" customHeight="1">
      <c r="A941" s="211"/>
      <c r="B941" s="2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G941" s="211"/>
      <c r="AH941" s="211"/>
      <c r="AI941" s="211"/>
      <c r="AJ941" s="211"/>
      <c r="AK941" s="211"/>
      <c r="AL941" s="211"/>
      <c r="AM941" s="211"/>
      <c r="AN941" s="211"/>
      <c r="AO941" s="211"/>
      <c r="AP941" s="211"/>
      <c r="AQ941" s="211"/>
      <c r="AR941" s="211"/>
      <c r="AS941" s="211"/>
      <c r="AT941" s="211"/>
      <c r="AU941" s="211"/>
      <c r="AV941" s="211"/>
      <c r="AW941" s="211"/>
      <c r="AX941" s="211"/>
      <c r="AY941" s="211"/>
      <c r="AZ941" s="211"/>
      <c r="BA941" s="211"/>
      <c r="BB941" s="211"/>
      <c r="BC941" s="211"/>
      <c r="BD941" s="211"/>
      <c r="BE941" s="211"/>
      <c r="BF941" s="211"/>
      <c r="BG941" s="211"/>
    </row>
    <row r="942" spans="1:59" ht="12.75" customHeight="1">
      <c r="A942" s="211"/>
      <c r="B942" s="2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G942" s="211"/>
      <c r="AH942" s="211"/>
      <c r="AI942" s="211"/>
      <c r="AJ942" s="211"/>
      <c r="AK942" s="211"/>
      <c r="AL942" s="211"/>
      <c r="AM942" s="211"/>
      <c r="AN942" s="211"/>
      <c r="AO942" s="211"/>
      <c r="AP942" s="211"/>
      <c r="AQ942" s="211"/>
      <c r="AR942" s="211"/>
      <c r="AS942" s="211"/>
      <c r="AT942" s="211"/>
      <c r="AU942" s="211"/>
      <c r="AV942" s="211"/>
      <c r="AW942" s="211"/>
      <c r="AX942" s="211"/>
      <c r="AY942" s="211"/>
      <c r="AZ942" s="211"/>
      <c r="BA942" s="211"/>
      <c r="BB942" s="211"/>
      <c r="BC942" s="211"/>
      <c r="BD942" s="211"/>
      <c r="BE942" s="211"/>
      <c r="BF942" s="211"/>
      <c r="BG942" s="211"/>
    </row>
    <row r="943" spans="1:59" ht="12.75" customHeight="1">
      <c r="A943" s="211"/>
      <c r="B943" s="2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G943" s="211"/>
      <c r="AH943" s="211"/>
      <c r="AI943" s="211"/>
      <c r="AJ943" s="211"/>
      <c r="AK943" s="211"/>
      <c r="AL943" s="211"/>
      <c r="AM943" s="211"/>
      <c r="AN943" s="211"/>
      <c r="AO943" s="211"/>
      <c r="AP943" s="211"/>
      <c r="AQ943" s="211"/>
      <c r="AR943" s="211"/>
      <c r="AS943" s="211"/>
      <c r="AT943" s="211"/>
      <c r="AU943" s="211"/>
      <c r="AV943" s="211"/>
      <c r="AW943" s="211"/>
      <c r="AX943" s="211"/>
      <c r="AY943" s="211"/>
      <c r="AZ943" s="211"/>
      <c r="BA943" s="211"/>
      <c r="BB943" s="211"/>
      <c r="BC943" s="211"/>
      <c r="BD943" s="211"/>
      <c r="BE943" s="211"/>
      <c r="BF943" s="211"/>
      <c r="BG943" s="211"/>
    </row>
    <row r="944" spans="1:59" ht="12.75" customHeight="1">
      <c r="A944" s="211"/>
      <c r="B944" s="2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G944" s="211"/>
      <c r="AH944" s="211"/>
      <c r="AI944" s="211"/>
      <c r="AJ944" s="211"/>
      <c r="AK944" s="211"/>
      <c r="AL944" s="211"/>
      <c r="AM944" s="211"/>
      <c r="AN944" s="211"/>
      <c r="AO944" s="211"/>
      <c r="AP944" s="211"/>
      <c r="AQ944" s="211"/>
      <c r="AR944" s="211"/>
      <c r="AS944" s="211"/>
      <c r="AT944" s="211"/>
      <c r="AU944" s="211"/>
      <c r="AV944" s="211"/>
      <c r="AW944" s="211"/>
      <c r="AX944" s="211"/>
      <c r="AY944" s="211"/>
      <c r="AZ944" s="211"/>
      <c r="BA944" s="211"/>
      <c r="BB944" s="211"/>
      <c r="BC944" s="211"/>
      <c r="BD944" s="211"/>
      <c r="BE944" s="211"/>
      <c r="BF944" s="211"/>
      <c r="BG944" s="211"/>
    </row>
    <row r="945" spans="1:59" ht="12.75" customHeight="1">
      <c r="A945" s="211"/>
      <c r="B945" s="2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G945" s="211"/>
      <c r="AH945" s="211"/>
      <c r="AI945" s="211"/>
      <c r="AJ945" s="211"/>
      <c r="AK945" s="211"/>
      <c r="AL945" s="211"/>
      <c r="AM945" s="211"/>
      <c r="AN945" s="211"/>
      <c r="AO945" s="211"/>
      <c r="AP945" s="211"/>
      <c r="AQ945" s="211"/>
      <c r="AR945" s="211"/>
      <c r="AS945" s="211"/>
      <c r="AT945" s="211"/>
      <c r="AU945" s="211"/>
      <c r="AV945" s="211"/>
      <c r="AW945" s="211"/>
      <c r="AX945" s="211"/>
      <c r="AY945" s="211"/>
      <c r="AZ945" s="211"/>
      <c r="BA945" s="211"/>
      <c r="BB945" s="211"/>
      <c r="BC945" s="211"/>
      <c r="BD945" s="211"/>
      <c r="BE945" s="211"/>
      <c r="BF945" s="211"/>
      <c r="BG945" s="211"/>
    </row>
    <row r="946" spans="1:59" ht="12.75" customHeight="1">
      <c r="A946" s="211"/>
      <c r="B946" s="2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G946" s="211"/>
      <c r="AH946" s="211"/>
      <c r="AI946" s="211"/>
      <c r="AJ946" s="211"/>
      <c r="AK946" s="211"/>
      <c r="AL946" s="211"/>
      <c r="AM946" s="211"/>
      <c r="AN946" s="211"/>
      <c r="AO946" s="211"/>
      <c r="AP946" s="211"/>
      <c r="AQ946" s="211"/>
      <c r="AR946" s="211"/>
      <c r="AS946" s="211"/>
      <c r="AT946" s="211"/>
      <c r="AU946" s="211"/>
      <c r="AV946" s="211"/>
      <c r="AW946" s="211"/>
      <c r="AX946" s="211"/>
      <c r="AY946" s="211"/>
      <c r="AZ946" s="211"/>
      <c r="BA946" s="211"/>
      <c r="BB946" s="211"/>
      <c r="BC946" s="211"/>
      <c r="BD946" s="211"/>
      <c r="BE946" s="211"/>
      <c r="BF946" s="211"/>
      <c r="BG946" s="211"/>
    </row>
    <row r="947" spans="1:59" ht="12.75" customHeight="1">
      <c r="A947" s="211"/>
      <c r="B947" s="2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G947" s="211"/>
      <c r="AH947" s="211"/>
      <c r="AI947" s="211"/>
      <c r="AJ947" s="211"/>
      <c r="AK947" s="211"/>
      <c r="AL947" s="211"/>
      <c r="AM947" s="211"/>
      <c r="AN947" s="211"/>
      <c r="AO947" s="211"/>
      <c r="AP947" s="211"/>
      <c r="AQ947" s="211"/>
      <c r="AR947" s="211"/>
      <c r="AS947" s="211"/>
      <c r="AT947" s="211"/>
      <c r="AU947" s="211"/>
      <c r="AV947" s="211"/>
      <c r="AW947" s="211"/>
      <c r="AX947" s="211"/>
      <c r="AY947" s="211"/>
      <c r="AZ947" s="211"/>
      <c r="BA947" s="211"/>
      <c r="BB947" s="211"/>
      <c r="BC947" s="211"/>
      <c r="BD947" s="211"/>
      <c r="BE947" s="211"/>
      <c r="BF947" s="211"/>
      <c r="BG947" s="211"/>
    </row>
    <row r="948" spans="1:59" ht="12.75" customHeight="1">
      <c r="A948" s="211"/>
      <c r="B948" s="2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G948" s="211"/>
      <c r="AH948" s="211"/>
      <c r="AI948" s="211"/>
      <c r="AJ948" s="211"/>
      <c r="AK948" s="211"/>
      <c r="AL948" s="211"/>
      <c r="AM948" s="211"/>
      <c r="AN948" s="211"/>
      <c r="AO948" s="211"/>
      <c r="AP948" s="211"/>
      <c r="AQ948" s="211"/>
      <c r="AR948" s="211"/>
      <c r="AS948" s="211"/>
      <c r="AT948" s="211"/>
      <c r="AU948" s="211"/>
      <c r="AV948" s="211"/>
      <c r="AW948" s="211"/>
      <c r="AX948" s="211"/>
      <c r="AY948" s="211"/>
      <c r="AZ948" s="211"/>
      <c r="BA948" s="211"/>
      <c r="BB948" s="211"/>
      <c r="BC948" s="211"/>
      <c r="BD948" s="211"/>
      <c r="BE948" s="211"/>
      <c r="BF948" s="211"/>
      <c r="BG948" s="211"/>
    </row>
    <row r="949" spans="1:59" ht="12.75" customHeight="1">
      <c r="A949" s="211"/>
      <c r="B949" s="2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G949" s="211"/>
      <c r="AH949" s="211"/>
      <c r="AI949" s="211"/>
      <c r="AJ949" s="211"/>
      <c r="AK949" s="211"/>
      <c r="AL949" s="211"/>
      <c r="AM949" s="211"/>
      <c r="AN949" s="211"/>
      <c r="AO949" s="211"/>
      <c r="AP949" s="211"/>
      <c r="AQ949" s="211"/>
      <c r="AR949" s="211"/>
      <c r="AS949" s="211"/>
      <c r="AT949" s="211"/>
      <c r="AU949" s="211"/>
      <c r="AV949" s="211"/>
      <c r="AW949" s="211"/>
      <c r="AX949" s="211"/>
      <c r="AY949" s="211"/>
      <c r="AZ949" s="211"/>
      <c r="BA949" s="211"/>
      <c r="BB949" s="211"/>
      <c r="BC949" s="211"/>
      <c r="BD949" s="211"/>
      <c r="BE949" s="211"/>
      <c r="BF949" s="211"/>
      <c r="BG949" s="211"/>
    </row>
    <row r="950" spans="1:59" ht="12.75" customHeight="1">
      <c r="A950" s="211"/>
      <c r="B950" s="2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G950" s="211"/>
      <c r="AH950" s="211"/>
      <c r="AI950" s="211"/>
      <c r="AJ950" s="211"/>
      <c r="AK950" s="211"/>
      <c r="AL950" s="211"/>
      <c r="AM950" s="211"/>
      <c r="AN950" s="211"/>
      <c r="AO950" s="211"/>
      <c r="AP950" s="211"/>
      <c r="AQ950" s="211"/>
      <c r="AR950" s="211"/>
      <c r="AS950" s="211"/>
      <c r="AT950" s="211"/>
      <c r="AU950" s="211"/>
      <c r="AV950" s="211"/>
      <c r="AW950" s="211"/>
      <c r="AX950" s="211"/>
      <c r="AY950" s="211"/>
      <c r="AZ950" s="211"/>
      <c r="BA950" s="211"/>
      <c r="BB950" s="211"/>
      <c r="BC950" s="211"/>
      <c r="BD950" s="211"/>
      <c r="BE950" s="211"/>
      <c r="BF950" s="211"/>
      <c r="BG950" s="211"/>
    </row>
    <row r="951" spans="1:59" ht="12.75" customHeight="1">
      <c r="A951" s="211"/>
      <c r="B951" s="2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G951" s="211"/>
      <c r="AH951" s="211"/>
      <c r="AI951" s="211"/>
      <c r="AJ951" s="211"/>
      <c r="AK951" s="211"/>
      <c r="AL951" s="211"/>
      <c r="AM951" s="211"/>
      <c r="AN951" s="211"/>
      <c r="AO951" s="211"/>
      <c r="AP951" s="211"/>
      <c r="AQ951" s="211"/>
      <c r="AR951" s="211"/>
      <c r="AS951" s="211"/>
      <c r="AT951" s="211"/>
      <c r="AU951" s="211"/>
      <c r="AV951" s="211"/>
      <c r="AW951" s="211"/>
      <c r="AX951" s="211"/>
      <c r="AY951" s="211"/>
      <c r="AZ951" s="211"/>
      <c r="BA951" s="211"/>
      <c r="BB951" s="211"/>
      <c r="BC951" s="211"/>
      <c r="BD951" s="211"/>
      <c r="BE951" s="211"/>
      <c r="BF951" s="211"/>
      <c r="BG951" s="211"/>
    </row>
    <row r="952" spans="1:59" ht="12.75" customHeight="1">
      <c r="A952" s="211"/>
      <c r="B952" s="2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G952" s="211"/>
      <c r="AH952" s="211"/>
      <c r="AI952" s="211"/>
      <c r="AJ952" s="211"/>
      <c r="AK952" s="211"/>
      <c r="AL952" s="211"/>
      <c r="AM952" s="211"/>
      <c r="AN952" s="211"/>
      <c r="AO952" s="211"/>
      <c r="AP952" s="211"/>
      <c r="AQ952" s="211"/>
      <c r="AR952" s="211"/>
      <c r="AS952" s="211"/>
      <c r="AT952" s="211"/>
      <c r="AU952" s="211"/>
      <c r="AV952" s="211"/>
      <c r="AW952" s="211"/>
      <c r="AX952" s="211"/>
      <c r="AY952" s="211"/>
      <c r="AZ952" s="211"/>
      <c r="BA952" s="211"/>
      <c r="BB952" s="211"/>
      <c r="BC952" s="211"/>
      <c r="BD952" s="211"/>
      <c r="BE952" s="211"/>
      <c r="BF952" s="211"/>
      <c r="BG952" s="211"/>
    </row>
    <row r="953" spans="1:59" ht="12.75" customHeight="1">
      <c r="A953" s="211"/>
      <c r="B953" s="2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G953" s="211"/>
      <c r="AH953" s="211"/>
      <c r="AI953" s="211"/>
      <c r="AJ953" s="211"/>
      <c r="AK953" s="211"/>
      <c r="AL953" s="211"/>
      <c r="AM953" s="211"/>
      <c r="AN953" s="211"/>
      <c r="AO953" s="211"/>
      <c r="AP953" s="211"/>
      <c r="AQ953" s="211"/>
      <c r="AR953" s="211"/>
      <c r="AS953" s="211"/>
      <c r="AT953" s="211"/>
      <c r="AU953" s="211"/>
      <c r="AV953" s="211"/>
      <c r="AW953" s="211"/>
      <c r="AX953" s="211"/>
      <c r="AY953" s="211"/>
      <c r="AZ953" s="211"/>
      <c r="BA953" s="211"/>
      <c r="BB953" s="211"/>
      <c r="BC953" s="211"/>
      <c r="BD953" s="211"/>
      <c r="BE953" s="211"/>
      <c r="BF953" s="211"/>
      <c r="BG953" s="211"/>
    </row>
    <row r="954" spans="1:59" ht="12.75" customHeight="1">
      <c r="A954" s="211"/>
      <c r="B954" s="2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G954" s="211"/>
      <c r="AH954" s="211"/>
      <c r="AI954" s="211"/>
      <c r="AJ954" s="211"/>
      <c r="AK954" s="211"/>
      <c r="AL954" s="211"/>
      <c r="AM954" s="211"/>
      <c r="AN954" s="211"/>
      <c r="AO954" s="211"/>
      <c r="AP954" s="211"/>
      <c r="AQ954" s="211"/>
      <c r="AR954" s="211"/>
      <c r="AS954" s="211"/>
      <c r="AT954" s="211"/>
      <c r="AU954" s="211"/>
      <c r="AV954" s="211"/>
      <c r="AW954" s="211"/>
      <c r="AX954" s="211"/>
      <c r="AY954" s="211"/>
      <c r="AZ954" s="211"/>
      <c r="BA954" s="211"/>
      <c r="BB954" s="211"/>
      <c r="BC954" s="211"/>
      <c r="BD954" s="211"/>
      <c r="BE954" s="211"/>
      <c r="BF954" s="211"/>
      <c r="BG954" s="211"/>
    </row>
    <row r="955" spans="1:59" ht="12.75" customHeight="1">
      <c r="A955" s="211"/>
      <c r="B955" s="2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G955" s="211"/>
      <c r="AH955" s="211"/>
      <c r="AI955" s="211"/>
      <c r="AJ955" s="211"/>
      <c r="AK955" s="211"/>
      <c r="AL955" s="211"/>
      <c r="AM955" s="211"/>
      <c r="AN955" s="211"/>
      <c r="AO955" s="211"/>
      <c r="AP955" s="211"/>
      <c r="AQ955" s="211"/>
      <c r="AR955" s="211"/>
      <c r="AS955" s="211"/>
      <c r="AT955" s="211"/>
      <c r="AU955" s="211"/>
      <c r="AV955" s="211"/>
      <c r="AW955" s="211"/>
      <c r="AX955" s="211"/>
      <c r="AY955" s="211"/>
      <c r="AZ955" s="211"/>
      <c r="BA955" s="211"/>
      <c r="BB955" s="211"/>
      <c r="BC955" s="211"/>
      <c r="BD955" s="211"/>
      <c r="BE955" s="211"/>
      <c r="BF955" s="211"/>
      <c r="BG955" s="211"/>
    </row>
    <row r="956" spans="1:59" ht="12.75" customHeight="1">
      <c r="A956" s="211"/>
      <c r="B956" s="2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G956" s="211"/>
      <c r="AH956" s="211"/>
      <c r="AI956" s="211"/>
      <c r="AJ956" s="211"/>
      <c r="AK956" s="211"/>
      <c r="AL956" s="211"/>
      <c r="AM956" s="211"/>
      <c r="AN956" s="211"/>
      <c r="AO956" s="211"/>
      <c r="AP956" s="211"/>
      <c r="AQ956" s="211"/>
      <c r="AR956" s="211"/>
      <c r="AS956" s="211"/>
      <c r="AT956" s="211"/>
      <c r="AU956" s="211"/>
      <c r="AV956" s="211"/>
      <c r="AW956" s="211"/>
      <c r="AX956" s="211"/>
      <c r="AY956" s="211"/>
      <c r="AZ956" s="211"/>
      <c r="BA956" s="211"/>
      <c r="BB956" s="211"/>
      <c r="BC956" s="211"/>
      <c r="BD956" s="211"/>
      <c r="BE956" s="211"/>
      <c r="BF956" s="211"/>
      <c r="BG956" s="211"/>
    </row>
    <row r="957" spans="1:59" ht="12.75" customHeight="1">
      <c r="A957" s="211"/>
      <c r="B957" s="2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G957" s="211"/>
      <c r="AH957" s="211"/>
      <c r="AI957" s="211"/>
      <c r="AJ957" s="211"/>
      <c r="AK957" s="211"/>
      <c r="AL957" s="211"/>
      <c r="AM957" s="211"/>
      <c r="AN957" s="211"/>
      <c r="AO957" s="211"/>
      <c r="AP957" s="211"/>
      <c r="AQ957" s="211"/>
      <c r="AR957" s="211"/>
      <c r="AS957" s="211"/>
      <c r="AT957" s="211"/>
      <c r="AU957" s="211"/>
      <c r="AV957" s="211"/>
      <c r="AW957" s="211"/>
      <c r="AX957" s="211"/>
      <c r="AY957" s="211"/>
      <c r="AZ957" s="211"/>
      <c r="BA957" s="211"/>
      <c r="BB957" s="211"/>
      <c r="BC957" s="211"/>
      <c r="BD957" s="211"/>
      <c r="BE957" s="211"/>
      <c r="BF957" s="211"/>
      <c r="BG957" s="211"/>
    </row>
    <row r="958" spans="1:59" ht="12.75" customHeight="1">
      <c r="A958" s="211"/>
      <c r="B958" s="2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G958" s="211"/>
      <c r="AH958" s="211"/>
      <c r="AI958" s="211"/>
      <c r="AJ958" s="211"/>
      <c r="AK958" s="211"/>
      <c r="AL958" s="211"/>
      <c r="AM958" s="211"/>
      <c r="AN958" s="211"/>
      <c r="AO958" s="211"/>
      <c r="AP958" s="211"/>
      <c r="AQ958" s="211"/>
      <c r="AR958" s="211"/>
      <c r="AS958" s="211"/>
      <c r="AT958" s="211"/>
      <c r="AU958" s="211"/>
      <c r="AV958" s="211"/>
      <c r="AW958" s="211"/>
      <c r="AX958" s="211"/>
      <c r="AY958" s="211"/>
      <c r="AZ958" s="211"/>
      <c r="BA958" s="211"/>
      <c r="BB958" s="211"/>
      <c r="BC958" s="211"/>
      <c r="BD958" s="211"/>
      <c r="BE958" s="211"/>
      <c r="BF958" s="211"/>
      <c r="BG958" s="211"/>
    </row>
    <row r="959" spans="1:59" ht="12.75" customHeight="1">
      <c r="A959" s="211"/>
      <c r="B959" s="2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G959" s="211"/>
      <c r="AH959" s="211"/>
      <c r="AI959" s="211"/>
      <c r="AJ959" s="211"/>
      <c r="AK959" s="211"/>
      <c r="AL959" s="211"/>
      <c r="AM959" s="211"/>
      <c r="AN959" s="211"/>
      <c r="AO959" s="211"/>
      <c r="AP959" s="211"/>
      <c r="AQ959" s="211"/>
      <c r="AR959" s="211"/>
      <c r="AS959" s="211"/>
      <c r="AT959" s="211"/>
      <c r="AU959" s="211"/>
      <c r="AV959" s="211"/>
      <c r="AW959" s="211"/>
      <c r="AX959" s="211"/>
      <c r="AY959" s="211"/>
      <c r="AZ959" s="211"/>
      <c r="BA959" s="211"/>
      <c r="BB959" s="211"/>
      <c r="BC959" s="211"/>
      <c r="BD959" s="211"/>
      <c r="BE959" s="211"/>
      <c r="BF959" s="211"/>
      <c r="BG959" s="211"/>
    </row>
    <row r="960" spans="1:59" ht="12.75" customHeight="1">
      <c r="A960" s="211"/>
      <c r="B960" s="2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G960" s="211"/>
      <c r="AH960" s="211"/>
      <c r="AI960" s="211"/>
      <c r="AJ960" s="211"/>
      <c r="AK960" s="211"/>
      <c r="AL960" s="211"/>
      <c r="AM960" s="211"/>
      <c r="AN960" s="211"/>
      <c r="AO960" s="211"/>
      <c r="AP960" s="211"/>
      <c r="AQ960" s="211"/>
      <c r="AR960" s="211"/>
      <c r="AS960" s="211"/>
      <c r="AT960" s="211"/>
      <c r="AU960" s="211"/>
      <c r="AV960" s="211"/>
      <c r="AW960" s="211"/>
      <c r="AX960" s="211"/>
      <c r="AY960" s="211"/>
      <c r="AZ960" s="211"/>
      <c r="BA960" s="211"/>
      <c r="BB960" s="211"/>
      <c r="BC960" s="211"/>
      <c r="BD960" s="211"/>
      <c r="BE960" s="211"/>
      <c r="BF960" s="211"/>
      <c r="BG960" s="211"/>
    </row>
    <row r="961" spans="1:59" ht="12.75" customHeight="1">
      <c r="A961" s="211"/>
      <c r="B961" s="2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G961" s="211"/>
      <c r="AH961" s="211"/>
      <c r="AI961" s="211"/>
      <c r="AJ961" s="211"/>
      <c r="AK961" s="211"/>
      <c r="AL961" s="211"/>
      <c r="AM961" s="211"/>
      <c r="AN961" s="211"/>
      <c r="AO961" s="211"/>
      <c r="AP961" s="211"/>
      <c r="AQ961" s="211"/>
      <c r="AR961" s="211"/>
      <c r="AS961" s="211"/>
      <c r="AT961" s="211"/>
      <c r="AU961" s="211"/>
      <c r="AV961" s="211"/>
      <c r="AW961" s="211"/>
      <c r="AX961" s="211"/>
      <c r="AY961" s="211"/>
      <c r="AZ961" s="211"/>
      <c r="BA961" s="211"/>
      <c r="BB961" s="211"/>
      <c r="BC961" s="211"/>
      <c r="BD961" s="211"/>
      <c r="BE961" s="211"/>
      <c r="BF961" s="211"/>
      <c r="BG961" s="211"/>
    </row>
    <row r="962" spans="1:59" ht="12.75" customHeight="1">
      <c r="A962" s="211"/>
      <c r="B962" s="2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G962" s="211"/>
      <c r="AH962" s="211"/>
      <c r="AI962" s="211"/>
      <c r="AJ962" s="211"/>
      <c r="AK962" s="211"/>
      <c r="AL962" s="211"/>
      <c r="AM962" s="211"/>
      <c r="AN962" s="211"/>
      <c r="AO962" s="211"/>
      <c r="AP962" s="211"/>
      <c r="AQ962" s="211"/>
      <c r="AR962" s="211"/>
      <c r="AS962" s="211"/>
      <c r="AT962" s="211"/>
      <c r="AU962" s="211"/>
      <c r="AV962" s="211"/>
      <c r="AW962" s="211"/>
      <c r="AX962" s="211"/>
      <c r="AY962" s="211"/>
      <c r="AZ962" s="211"/>
      <c r="BA962" s="211"/>
      <c r="BB962" s="211"/>
      <c r="BC962" s="211"/>
      <c r="BD962" s="211"/>
      <c r="BE962" s="211"/>
      <c r="BF962" s="211"/>
      <c r="BG962" s="211"/>
    </row>
    <row r="963" spans="1:59" ht="12.75" customHeight="1">
      <c r="A963" s="211"/>
      <c r="B963" s="2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G963" s="211"/>
      <c r="AH963" s="211"/>
      <c r="AI963" s="211"/>
      <c r="AJ963" s="211"/>
      <c r="AK963" s="211"/>
      <c r="AL963" s="211"/>
      <c r="AM963" s="211"/>
      <c r="AN963" s="211"/>
      <c r="AO963" s="211"/>
      <c r="AP963" s="211"/>
      <c r="AQ963" s="211"/>
      <c r="AR963" s="211"/>
      <c r="AS963" s="211"/>
      <c r="AT963" s="211"/>
      <c r="AU963" s="211"/>
      <c r="AV963" s="211"/>
      <c r="AW963" s="211"/>
      <c r="AX963" s="211"/>
      <c r="AY963" s="211"/>
      <c r="AZ963" s="211"/>
      <c r="BA963" s="211"/>
      <c r="BB963" s="211"/>
      <c r="BC963" s="211"/>
      <c r="BD963" s="211"/>
      <c r="BE963" s="211"/>
      <c r="BF963" s="211"/>
      <c r="BG963" s="211"/>
    </row>
    <row r="964" spans="1:59" ht="12.75" customHeight="1">
      <c r="A964" s="211"/>
      <c r="B964" s="2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G964" s="211"/>
      <c r="AH964" s="211"/>
      <c r="AI964" s="211"/>
      <c r="AJ964" s="211"/>
      <c r="AK964" s="211"/>
      <c r="AL964" s="211"/>
      <c r="AM964" s="211"/>
      <c r="AN964" s="211"/>
      <c r="AO964" s="211"/>
      <c r="AP964" s="211"/>
      <c r="AQ964" s="211"/>
      <c r="AR964" s="211"/>
      <c r="AS964" s="211"/>
      <c r="AT964" s="211"/>
      <c r="AU964" s="211"/>
      <c r="AV964" s="211"/>
      <c r="AW964" s="211"/>
      <c r="AX964" s="211"/>
      <c r="AY964" s="211"/>
      <c r="AZ964" s="211"/>
      <c r="BA964" s="211"/>
      <c r="BB964" s="211"/>
      <c r="BC964" s="211"/>
      <c r="BD964" s="211"/>
      <c r="BE964" s="211"/>
      <c r="BF964" s="211"/>
      <c r="BG964" s="211"/>
    </row>
    <row r="965" spans="1:59" ht="12.75" customHeight="1">
      <c r="A965" s="211"/>
      <c r="B965" s="2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G965" s="211"/>
      <c r="AH965" s="211"/>
      <c r="AI965" s="211"/>
      <c r="AJ965" s="211"/>
      <c r="AK965" s="211"/>
      <c r="AL965" s="211"/>
      <c r="AM965" s="211"/>
      <c r="AN965" s="211"/>
      <c r="AO965" s="211"/>
      <c r="AP965" s="211"/>
      <c r="AQ965" s="211"/>
      <c r="AR965" s="211"/>
      <c r="AS965" s="211"/>
      <c r="AT965" s="211"/>
      <c r="AU965" s="211"/>
      <c r="AV965" s="211"/>
      <c r="AW965" s="211"/>
      <c r="AX965" s="211"/>
      <c r="AY965" s="211"/>
      <c r="AZ965" s="211"/>
      <c r="BA965" s="211"/>
      <c r="BB965" s="211"/>
      <c r="BC965" s="211"/>
      <c r="BD965" s="211"/>
      <c r="BE965" s="211"/>
      <c r="BF965" s="211"/>
      <c r="BG965" s="211"/>
    </row>
    <row r="966" spans="1:59" ht="12.75" customHeight="1">
      <c r="A966" s="211"/>
      <c r="B966" s="2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G966" s="211"/>
      <c r="AH966" s="211"/>
      <c r="AI966" s="211"/>
      <c r="AJ966" s="211"/>
      <c r="AK966" s="211"/>
      <c r="AL966" s="211"/>
      <c r="AM966" s="211"/>
      <c r="AN966" s="211"/>
      <c r="AO966" s="211"/>
      <c r="AP966" s="211"/>
      <c r="AQ966" s="211"/>
      <c r="AR966" s="211"/>
      <c r="AS966" s="211"/>
      <c r="AT966" s="211"/>
      <c r="AU966" s="211"/>
      <c r="AV966" s="211"/>
      <c r="AW966" s="211"/>
      <c r="AX966" s="211"/>
      <c r="AY966" s="211"/>
      <c r="AZ966" s="211"/>
      <c r="BA966" s="211"/>
      <c r="BB966" s="211"/>
      <c r="BC966" s="211"/>
      <c r="BD966" s="211"/>
      <c r="BE966" s="211"/>
      <c r="BF966" s="211"/>
      <c r="BG966" s="211"/>
    </row>
    <row r="967" spans="1:59" ht="12.75" customHeight="1">
      <c r="A967" s="211"/>
      <c r="B967" s="2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G967" s="211"/>
      <c r="AH967" s="211"/>
      <c r="AI967" s="211"/>
      <c r="AJ967" s="211"/>
      <c r="AK967" s="211"/>
      <c r="AL967" s="211"/>
      <c r="AM967" s="211"/>
      <c r="AN967" s="211"/>
      <c r="AO967" s="211"/>
      <c r="AP967" s="211"/>
      <c r="AQ967" s="211"/>
      <c r="AR967" s="211"/>
      <c r="AS967" s="211"/>
      <c r="AT967" s="211"/>
      <c r="AU967" s="211"/>
      <c r="AV967" s="211"/>
      <c r="AW967" s="211"/>
      <c r="AX967" s="211"/>
      <c r="AY967" s="211"/>
      <c r="AZ967" s="211"/>
      <c r="BA967" s="211"/>
      <c r="BB967" s="211"/>
      <c r="BC967" s="211"/>
      <c r="BD967" s="211"/>
      <c r="BE967" s="211"/>
      <c r="BF967" s="211"/>
      <c r="BG967" s="211"/>
    </row>
    <row r="968" spans="1:59" ht="12.75" customHeight="1">
      <c r="A968" s="211"/>
      <c r="B968" s="2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G968" s="211"/>
      <c r="AH968" s="211"/>
      <c r="AI968" s="211"/>
      <c r="AJ968" s="211"/>
      <c r="AK968" s="211"/>
      <c r="AL968" s="211"/>
      <c r="AM968" s="211"/>
      <c r="AN968" s="211"/>
      <c r="AO968" s="211"/>
      <c r="AP968" s="211"/>
      <c r="AQ968" s="211"/>
      <c r="AR968" s="211"/>
      <c r="AS968" s="211"/>
      <c r="AT968" s="211"/>
      <c r="AU968" s="211"/>
      <c r="AV968" s="211"/>
      <c r="AW968" s="211"/>
      <c r="AX968" s="211"/>
      <c r="AY968" s="211"/>
      <c r="AZ968" s="211"/>
      <c r="BA968" s="211"/>
      <c r="BB968" s="211"/>
      <c r="BC968" s="211"/>
      <c r="BD968" s="211"/>
      <c r="BE968" s="211"/>
      <c r="BF968" s="211"/>
      <c r="BG968" s="211"/>
    </row>
    <row r="969" spans="1:59" ht="12.75" customHeight="1">
      <c r="A969" s="211"/>
      <c r="B969" s="2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G969" s="211"/>
      <c r="AH969" s="211"/>
      <c r="AI969" s="211"/>
      <c r="AJ969" s="211"/>
      <c r="AK969" s="211"/>
      <c r="AL969" s="211"/>
      <c r="AM969" s="211"/>
      <c r="AN969" s="211"/>
      <c r="AO969" s="211"/>
      <c r="AP969" s="211"/>
      <c r="AQ969" s="211"/>
      <c r="AR969" s="211"/>
      <c r="AS969" s="211"/>
      <c r="AT969" s="211"/>
      <c r="AU969" s="211"/>
      <c r="AV969" s="211"/>
      <c r="AW969" s="211"/>
      <c r="AX969" s="211"/>
      <c r="AY969" s="211"/>
      <c r="AZ969" s="211"/>
      <c r="BA969" s="211"/>
      <c r="BB969" s="211"/>
      <c r="BC969" s="211"/>
      <c r="BD969" s="211"/>
      <c r="BE969" s="211"/>
      <c r="BF969" s="211"/>
      <c r="BG969" s="211"/>
    </row>
    <row r="970" spans="1:59" ht="12.75" customHeight="1">
      <c r="A970" s="211"/>
      <c r="B970" s="2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G970" s="211"/>
      <c r="AH970" s="211"/>
      <c r="AI970" s="211"/>
      <c r="AJ970" s="211"/>
      <c r="AK970" s="211"/>
      <c r="AL970" s="211"/>
      <c r="AM970" s="211"/>
      <c r="AN970" s="211"/>
      <c r="AO970" s="211"/>
      <c r="AP970" s="211"/>
      <c r="AQ970" s="211"/>
      <c r="AR970" s="211"/>
      <c r="AS970" s="211"/>
      <c r="AT970" s="211"/>
      <c r="AU970" s="211"/>
      <c r="AV970" s="211"/>
      <c r="AW970" s="211"/>
      <c r="AX970" s="211"/>
      <c r="AY970" s="211"/>
      <c r="AZ970" s="211"/>
      <c r="BA970" s="211"/>
      <c r="BB970" s="211"/>
      <c r="BC970" s="211"/>
      <c r="BD970" s="211"/>
      <c r="BE970" s="211"/>
      <c r="BF970" s="211"/>
      <c r="BG970" s="211"/>
    </row>
    <row r="971" spans="1:59" ht="12.75" customHeight="1">
      <c r="A971" s="211"/>
      <c r="B971" s="2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G971" s="211"/>
      <c r="AH971" s="211"/>
      <c r="AI971" s="211"/>
      <c r="AJ971" s="211"/>
      <c r="AK971" s="211"/>
      <c r="AL971" s="211"/>
      <c r="AM971" s="211"/>
      <c r="AN971" s="211"/>
      <c r="AO971" s="211"/>
      <c r="AP971" s="211"/>
      <c r="AQ971" s="211"/>
      <c r="AR971" s="211"/>
      <c r="AS971" s="211"/>
      <c r="AT971" s="211"/>
      <c r="AU971" s="211"/>
      <c r="AV971" s="211"/>
      <c r="AW971" s="211"/>
      <c r="AX971" s="211"/>
      <c r="AY971" s="211"/>
      <c r="AZ971" s="211"/>
      <c r="BA971" s="211"/>
      <c r="BB971" s="211"/>
      <c r="BC971" s="211"/>
      <c r="BD971" s="211"/>
      <c r="BE971" s="211"/>
      <c r="BF971" s="211"/>
      <c r="BG971" s="211"/>
    </row>
    <row r="972" spans="1:59" ht="12.75" customHeight="1">
      <c r="A972" s="211"/>
      <c r="B972" s="2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G972" s="211"/>
      <c r="AH972" s="211"/>
      <c r="AI972" s="211"/>
      <c r="AJ972" s="211"/>
      <c r="AK972" s="211"/>
      <c r="AL972" s="211"/>
      <c r="AM972" s="211"/>
      <c r="AN972" s="211"/>
      <c r="AO972" s="211"/>
      <c r="AP972" s="211"/>
      <c r="AQ972" s="211"/>
      <c r="AR972" s="211"/>
      <c r="AS972" s="211"/>
      <c r="AT972" s="211"/>
      <c r="AU972" s="211"/>
      <c r="AV972" s="211"/>
      <c r="AW972" s="211"/>
      <c r="AX972" s="211"/>
      <c r="AY972" s="211"/>
      <c r="AZ972" s="211"/>
      <c r="BA972" s="211"/>
      <c r="BB972" s="211"/>
      <c r="BC972" s="211"/>
      <c r="BD972" s="211"/>
      <c r="BE972" s="211"/>
      <c r="BF972" s="211"/>
      <c r="BG972" s="211"/>
    </row>
    <row r="973" spans="1:59" ht="12.75" customHeight="1">
      <c r="A973" s="211"/>
      <c r="B973" s="2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G973" s="211"/>
      <c r="AH973" s="211"/>
      <c r="AI973" s="211"/>
      <c r="AJ973" s="211"/>
      <c r="AK973" s="211"/>
      <c r="AL973" s="211"/>
      <c r="AM973" s="211"/>
      <c r="AN973" s="211"/>
      <c r="AO973" s="211"/>
      <c r="AP973" s="211"/>
      <c r="AQ973" s="211"/>
      <c r="AR973" s="211"/>
      <c r="AS973" s="211"/>
      <c r="AT973" s="211"/>
      <c r="AU973" s="211"/>
      <c r="AV973" s="211"/>
      <c r="AW973" s="211"/>
      <c r="AX973" s="211"/>
      <c r="AY973" s="211"/>
      <c r="AZ973" s="211"/>
      <c r="BA973" s="211"/>
      <c r="BB973" s="211"/>
      <c r="BC973" s="211"/>
      <c r="BD973" s="211"/>
      <c r="BE973" s="211"/>
      <c r="BF973" s="211"/>
      <c r="BG973" s="211"/>
    </row>
    <row r="974" spans="1:59" ht="12.75" customHeight="1">
      <c r="A974" s="211"/>
      <c r="B974" s="2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G974" s="211"/>
      <c r="AH974" s="211"/>
      <c r="AI974" s="211"/>
      <c r="AJ974" s="211"/>
      <c r="AK974" s="211"/>
      <c r="AL974" s="211"/>
      <c r="AM974" s="211"/>
      <c r="AN974" s="211"/>
      <c r="AO974" s="211"/>
      <c r="AP974" s="211"/>
      <c r="AQ974" s="211"/>
      <c r="AR974" s="211"/>
      <c r="AS974" s="211"/>
      <c r="AT974" s="211"/>
      <c r="AU974" s="211"/>
      <c r="AV974" s="211"/>
      <c r="AW974" s="211"/>
      <c r="AX974" s="211"/>
      <c r="AY974" s="211"/>
      <c r="AZ974" s="211"/>
      <c r="BA974" s="211"/>
      <c r="BB974" s="211"/>
      <c r="BC974" s="211"/>
      <c r="BD974" s="211"/>
      <c r="BE974" s="211"/>
      <c r="BF974" s="211"/>
      <c r="BG974" s="211"/>
    </row>
    <row r="975" spans="1:59" ht="12.75" customHeight="1">
      <c r="A975" s="211"/>
      <c r="B975" s="2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G975" s="211"/>
      <c r="AH975" s="211"/>
      <c r="AI975" s="211"/>
      <c r="AJ975" s="211"/>
      <c r="AK975" s="211"/>
      <c r="AL975" s="211"/>
      <c r="AM975" s="211"/>
      <c r="AN975" s="211"/>
      <c r="AO975" s="211"/>
      <c r="AP975" s="211"/>
      <c r="AQ975" s="211"/>
      <c r="AR975" s="211"/>
      <c r="AS975" s="211"/>
      <c r="AT975" s="211"/>
      <c r="AU975" s="211"/>
      <c r="AV975" s="211"/>
      <c r="AW975" s="211"/>
      <c r="AX975" s="211"/>
      <c r="AY975" s="211"/>
      <c r="AZ975" s="211"/>
      <c r="BA975" s="211"/>
      <c r="BB975" s="211"/>
      <c r="BC975" s="211"/>
      <c r="BD975" s="211"/>
      <c r="BE975" s="211"/>
      <c r="BF975" s="211"/>
      <c r="BG975" s="211"/>
    </row>
    <row r="976" spans="1:59" ht="12.75" customHeight="1">
      <c r="A976" s="211"/>
      <c r="B976" s="2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G976" s="211"/>
      <c r="AH976" s="211"/>
      <c r="AI976" s="211"/>
      <c r="AJ976" s="211"/>
      <c r="AK976" s="211"/>
      <c r="AL976" s="211"/>
      <c r="AM976" s="211"/>
      <c r="AN976" s="211"/>
      <c r="AO976" s="211"/>
      <c r="AP976" s="211"/>
      <c r="AQ976" s="211"/>
      <c r="AR976" s="211"/>
      <c r="AS976" s="211"/>
      <c r="AT976" s="211"/>
      <c r="AU976" s="211"/>
      <c r="AV976" s="211"/>
      <c r="AW976" s="211"/>
      <c r="AX976" s="211"/>
      <c r="AY976" s="211"/>
      <c r="AZ976" s="211"/>
      <c r="BA976" s="211"/>
      <c r="BB976" s="211"/>
      <c r="BC976" s="211"/>
      <c r="BD976" s="211"/>
      <c r="BE976" s="211"/>
      <c r="BF976" s="211"/>
      <c r="BG976" s="211"/>
    </row>
    <row r="977" spans="1:59" ht="12.75" customHeight="1">
      <c r="A977" s="211"/>
      <c r="B977" s="2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G977" s="211"/>
      <c r="AH977" s="211"/>
      <c r="AI977" s="211"/>
      <c r="AJ977" s="211"/>
      <c r="AK977" s="211"/>
      <c r="AL977" s="211"/>
      <c r="AM977" s="211"/>
      <c r="AN977" s="211"/>
      <c r="AO977" s="211"/>
      <c r="AP977" s="211"/>
      <c r="AQ977" s="211"/>
      <c r="AR977" s="211"/>
      <c r="AS977" s="211"/>
      <c r="AT977" s="211"/>
      <c r="AU977" s="211"/>
      <c r="AV977" s="211"/>
      <c r="AW977" s="211"/>
      <c r="AX977" s="211"/>
      <c r="AY977" s="211"/>
      <c r="AZ977" s="211"/>
      <c r="BA977" s="211"/>
      <c r="BB977" s="211"/>
      <c r="BC977" s="211"/>
      <c r="BD977" s="211"/>
      <c r="BE977" s="211"/>
      <c r="BF977" s="211"/>
      <c r="BG977" s="211"/>
    </row>
    <row r="978" spans="1:59" ht="12.75" customHeight="1">
      <c r="A978" s="211"/>
      <c r="B978" s="2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G978" s="211"/>
      <c r="AH978" s="211"/>
      <c r="AI978" s="211"/>
      <c r="AJ978" s="211"/>
      <c r="AK978" s="211"/>
      <c r="AL978" s="211"/>
      <c r="AM978" s="211"/>
      <c r="AN978" s="211"/>
      <c r="AO978" s="211"/>
      <c r="AP978" s="211"/>
      <c r="AQ978" s="211"/>
      <c r="AR978" s="211"/>
      <c r="AS978" s="211"/>
      <c r="AT978" s="211"/>
      <c r="AU978" s="211"/>
      <c r="AV978" s="211"/>
      <c r="AW978" s="211"/>
      <c r="AX978" s="211"/>
      <c r="AY978" s="211"/>
      <c r="AZ978" s="211"/>
      <c r="BA978" s="211"/>
      <c r="BB978" s="211"/>
      <c r="BC978" s="211"/>
      <c r="BD978" s="211"/>
      <c r="BE978" s="211"/>
      <c r="BF978" s="211"/>
      <c r="BG978" s="211"/>
    </row>
    <row r="979" spans="1:59" ht="12.75" customHeight="1">
      <c r="A979" s="211"/>
      <c r="B979" s="2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G979" s="211"/>
      <c r="AH979" s="211"/>
      <c r="AI979" s="211"/>
      <c r="AJ979" s="211"/>
      <c r="AK979" s="211"/>
      <c r="AL979" s="211"/>
      <c r="AM979" s="211"/>
      <c r="AN979" s="211"/>
      <c r="AO979" s="211"/>
      <c r="AP979" s="211"/>
      <c r="AQ979" s="211"/>
      <c r="AR979" s="211"/>
      <c r="AS979" s="211"/>
      <c r="AT979" s="211"/>
      <c r="AU979" s="211"/>
      <c r="AV979" s="211"/>
      <c r="AW979" s="211"/>
      <c r="AX979" s="211"/>
      <c r="AY979" s="211"/>
      <c r="AZ979" s="211"/>
      <c r="BA979" s="211"/>
      <c r="BB979" s="211"/>
      <c r="BC979" s="211"/>
      <c r="BD979" s="211"/>
      <c r="BE979" s="211"/>
      <c r="BF979" s="211"/>
      <c r="BG979" s="211"/>
    </row>
    <row r="980" spans="1:59" ht="12.75" customHeight="1">
      <c r="A980" s="211"/>
      <c r="B980" s="2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G980" s="211"/>
      <c r="AH980" s="211"/>
      <c r="AI980" s="211"/>
      <c r="AJ980" s="211"/>
      <c r="AK980" s="211"/>
      <c r="AL980" s="211"/>
      <c r="AM980" s="211"/>
      <c r="AN980" s="211"/>
      <c r="AO980" s="211"/>
      <c r="AP980" s="211"/>
      <c r="AQ980" s="211"/>
      <c r="AR980" s="211"/>
      <c r="AS980" s="211"/>
      <c r="AT980" s="211"/>
      <c r="AU980" s="211"/>
      <c r="AV980" s="211"/>
      <c r="AW980" s="211"/>
      <c r="AX980" s="211"/>
      <c r="AY980" s="211"/>
      <c r="AZ980" s="211"/>
      <c r="BA980" s="211"/>
      <c r="BB980" s="211"/>
      <c r="BC980" s="211"/>
      <c r="BD980" s="211"/>
      <c r="BE980" s="211"/>
      <c r="BF980" s="211"/>
      <c r="BG980" s="211"/>
    </row>
    <row r="981" spans="1:59" ht="12.75" customHeight="1">
      <c r="A981" s="211"/>
      <c r="B981" s="2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G981" s="211"/>
      <c r="AH981" s="211"/>
      <c r="AI981" s="211"/>
      <c r="AJ981" s="211"/>
      <c r="AK981" s="211"/>
      <c r="AL981" s="211"/>
      <c r="AM981" s="211"/>
      <c r="AN981" s="211"/>
      <c r="AO981" s="211"/>
      <c r="AP981" s="211"/>
      <c r="AQ981" s="211"/>
      <c r="AR981" s="211"/>
      <c r="AS981" s="211"/>
      <c r="AT981" s="211"/>
      <c r="AU981" s="211"/>
      <c r="AV981" s="211"/>
      <c r="AW981" s="211"/>
      <c r="AX981" s="211"/>
      <c r="AY981" s="211"/>
      <c r="AZ981" s="211"/>
      <c r="BA981" s="211"/>
      <c r="BB981" s="211"/>
      <c r="BC981" s="211"/>
      <c r="BD981" s="211"/>
      <c r="BE981" s="211"/>
      <c r="BF981" s="211"/>
      <c r="BG981" s="211"/>
    </row>
  </sheetData>
  <mergeCells count="1">
    <mergeCell ref="N7:AM7"/>
  </mergeCells>
  <pageMargins left="0.59055118110236227" right="0" top="0.82677165354330717" bottom="0.55118110236220474" header="0" footer="0"/>
  <headerFooter>
    <oddHeader>&amp;L BAM Advies Engineering&amp;R Runnenburg 12, gebouw E, 3981 AZ Bunnik / Postbus 54, 3980 CB Bunnik Telefoon (030) 659 89 33 / Fax (030) 659 82 59</oddHeader>
    <oddFooter>&amp;LBAM Advies Engineering is onderdeel van  BAM Utliteitsbouw bv&amp;C&amp;F - &amp;A&amp;R 01-11-2011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Voorblad</vt:lpstr>
      <vt:lpstr>Parameters</vt:lpstr>
      <vt:lpstr>Productsheet</vt:lpstr>
      <vt:lpstr>1</vt:lpstr>
      <vt:lpstr>2</vt:lpstr>
      <vt:lpstr>3</vt:lpstr>
      <vt:lpstr>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Tweel, Rob van der,</dc:creator>
  <cp:lastModifiedBy>Tanja</cp:lastModifiedBy>
  <dcterms:created xsi:type="dcterms:W3CDTF">2019-03-29T14:35:32Z</dcterms:created>
  <dcterms:modified xsi:type="dcterms:W3CDTF">2019-04-02T20:15:45Z</dcterms:modified>
</cp:coreProperties>
</file>